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Cardiologia\"/>
    </mc:Choice>
  </mc:AlternateContent>
  <bookViews>
    <workbookView xWindow="0" yWindow="0" windowWidth="23040" windowHeight="9195" tabRatio="700"/>
  </bookViews>
  <sheets>
    <sheet name="Tracciato di rilevazione_2022" sheetId="5" r:id="rId1"/>
    <sheet name="Tracciato di rilevazione_2023" sheetId="10" r:id="rId2"/>
    <sheet name="Note di compilazione" sheetId="3" r:id="rId3"/>
    <sheet name="BRANCHE-Apparecchiature" sheetId="6" r:id="rId4"/>
    <sheet name="Algoritmo" sheetId="7" r:id="rId5"/>
    <sheet name="Esempi applicazione" sheetId="8" r:id="rId6"/>
  </sheets>
  <externalReferences>
    <externalReference r:id="rId7"/>
  </externalReferences>
  <definedNames>
    <definedName name="_xlnm._FilterDatabase" localSheetId="3" hidden="1">'BRANCHE-Apparecchiature'!$A$1:$F$141</definedName>
    <definedName name="_xlnm._FilterDatabase" localSheetId="0" hidden="1">'Tracciato di rilevazione_2022'!$G$2:$H$45</definedName>
    <definedName name="_xlnm._FilterDatabase" localSheetId="1" hidden="1">'Tracciato di rilevazione_2023'!$G$2:$H$2</definedName>
    <definedName name="_xlnm.Print_Area" localSheetId="0">'Tracciato di rilevazione_2022'!$A$1:$AT$43</definedName>
    <definedName name="_xlnm.Print_Area" localSheetId="1">'Tracciato di rilevazione_2023'!$A$1:$AT$44</definedName>
    <definedName name="_xlnm.Print_Titles" localSheetId="3">'BRANCHE-Apparecchiature'!$1:$1</definedName>
    <definedName name="_xlnm.Print_Titles" localSheetId="0">'Tracciato di rilevazione_2022'!$1:$2</definedName>
    <definedName name="_xlnm.Print_Titles" localSheetId="1">'Tracciato di rilevazione_2023'!$1:$2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" i="5" l="1"/>
  <c r="AU5" i="5"/>
  <c r="AU6" i="5"/>
  <c r="AU7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43" i="5"/>
  <c r="AU44" i="5"/>
  <c r="AU45" i="5"/>
  <c r="AU3" i="5"/>
  <c r="O4" i="10" l="1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N14" i="10" l="1"/>
  <c r="N15" i="5"/>
  <c r="T4" i="5" l="1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AA29" i="10" l="1"/>
  <c r="Z29" i="10"/>
  <c r="AU20" i="10"/>
  <c r="AA20" i="10"/>
  <c r="Z20" i="10"/>
  <c r="AB21" i="5"/>
  <c r="AB29" i="10" l="1"/>
  <c r="AB20" i="10"/>
  <c r="AB29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T23" i="10" l="1"/>
  <c r="T15" i="10" l="1"/>
  <c r="T7" i="10" l="1"/>
  <c r="T8" i="10" l="1"/>
  <c r="AU4" i="10" l="1"/>
  <c r="AU5" i="10"/>
  <c r="AU43" i="10"/>
  <c r="AU6" i="10"/>
  <c r="AU7" i="10"/>
  <c r="AU8" i="10"/>
  <c r="AU45" i="10"/>
  <c r="AU9" i="10"/>
  <c r="AU10" i="10"/>
  <c r="AU11" i="10"/>
  <c r="AU12" i="10"/>
  <c r="AU13" i="10"/>
  <c r="AU14" i="10"/>
  <c r="AU15" i="10"/>
  <c r="AU16" i="10"/>
  <c r="AU17" i="10"/>
  <c r="AU18" i="10"/>
  <c r="AU19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4" i="10"/>
  <c r="AU3" i="10"/>
  <c r="Z4" i="10" l="1"/>
  <c r="Z5" i="10"/>
  <c r="Z43" i="10"/>
  <c r="Z6" i="10"/>
  <c r="Z7" i="10"/>
  <c r="Z8" i="10"/>
  <c r="Z45" i="10"/>
  <c r="Z9" i="10"/>
  <c r="Z10" i="10"/>
  <c r="Z11" i="10"/>
  <c r="Z12" i="10"/>
  <c r="Z13" i="10"/>
  <c r="Z14" i="10"/>
  <c r="Z15" i="10"/>
  <c r="Z16" i="10"/>
  <c r="Z17" i="10"/>
  <c r="Z18" i="10"/>
  <c r="Z19" i="10"/>
  <c r="Z21" i="10"/>
  <c r="Z22" i="10"/>
  <c r="Z23" i="10"/>
  <c r="Z24" i="10"/>
  <c r="Z25" i="10"/>
  <c r="Z26" i="10"/>
  <c r="Z27" i="10"/>
  <c r="Z28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4" i="10"/>
  <c r="Z3" i="10"/>
  <c r="AA4" i="10"/>
  <c r="AA5" i="10"/>
  <c r="AA43" i="10"/>
  <c r="AA6" i="10"/>
  <c r="AA7" i="10"/>
  <c r="AA8" i="10"/>
  <c r="AA45" i="10"/>
  <c r="AA9" i="10"/>
  <c r="AA10" i="10"/>
  <c r="AA11" i="10"/>
  <c r="AA12" i="10"/>
  <c r="AA13" i="10"/>
  <c r="AA14" i="10"/>
  <c r="AA15" i="10"/>
  <c r="AA16" i="10"/>
  <c r="AA17" i="10"/>
  <c r="AA18" i="10"/>
  <c r="AA19" i="10"/>
  <c r="AA21" i="10"/>
  <c r="AA22" i="10"/>
  <c r="AA23" i="10"/>
  <c r="AA24" i="10"/>
  <c r="AA25" i="10"/>
  <c r="AA26" i="10"/>
  <c r="AA27" i="10"/>
  <c r="AA28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4" i="10"/>
  <c r="AA3" i="10"/>
  <c r="AB25" i="10" l="1"/>
  <c r="AB17" i="10"/>
  <c r="AB40" i="10"/>
  <c r="AB24" i="10"/>
  <c r="AB45" i="10"/>
  <c r="AB16" i="10"/>
  <c r="AB32" i="10"/>
  <c r="AB42" i="10"/>
  <c r="AB34" i="10"/>
  <c r="AB26" i="10"/>
  <c r="AB18" i="10"/>
  <c r="AB10" i="10"/>
  <c r="AB41" i="10"/>
  <c r="AB33" i="10"/>
  <c r="AB9" i="10"/>
  <c r="AB39" i="10"/>
  <c r="AB31" i="10"/>
  <c r="AB23" i="10"/>
  <c r="AB15" i="10"/>
  <c r="AB8" i="10"/>
  <c r="AB4" i="10"/>
  <c r="AB38" i="10"/>
  <c r="AB30" i="10"/>
  <c r="AB22" i="10"/>
  <c r="AB14" i="10"/>
  <c r="AB7" i="10"/>
  <c r="AB37" i="10"/>
  <c r="AB21" i="10"/>
  <c r="AB13" i="10"/>
  <c r="AB6" i="10"/>
  <c r="AB3" i="10"/>
  <c r="AB36" i="10"/>
  <c r="AB28" i="10"/>
  <c r="AB12" i="10"/>
  <c r="AB43" i="10"/>
  <c r="AB44" i="10"/>
  <c r="AB35" i="10"/>
  <c r="AB27" i="10"/>
  <c r="AB19" i="10"/>
  <c r="AB11" i="10"/>
  <c r="AB5" i="10"/>
  <c r="T4" i="10" l="1"/>
  <c r="T5" i="10"/>
  <c r="T43" i="10"/>
  <c r="T6" i="10"/>
  <c r="T45" i="10"/>
  <c r="T9" i="10"/>
  <c r="T10" i="10"/>
  <c r="T11" i="10"/>
  <c r="T12" i="10"/>
  <c r="T13" i="10"/>
  <c r="T14" i="10"/>
  <c r="T18" i="10"/>
  <c r="T19" i="10"/>
  <c r="T21" i="10"/>
  <c r="T22" i="10"/>
  <c r="T24" i="10"/>
  <c r="T25" i="10"/>
  <c r="T26" i="10"/>
  <c r="T27" i="10"/>
  <c r="T28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4" i="10"/>
  <c r="O43" i="10" l="1"/>
  <c r="O45" i="10"/>
  <c r="O28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4" i="10"/>
  <c r="O3" i="10"/>
  <c r="T3" i="10"/>
  <c r="AB6" i="5" l="1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2" i="5"/>
  <c r="AB23" i="5"/>
  <c r="AB24" i="5"/>
  <c r="AB25" i="5"/>
  <c r="AB26" i="5"/>
  <c r="AB27" i="5"/>
  <c r="AB28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" i="5"/>
  <c r="AB5" i="5"/>
  <c r="AB44" i="5"/>
  <c r="AB3" i="5"/>
  <c r="T3" i="5" l="1"/>
  <c r="O3" i="5" l="1"/>
  <c r="E32" i="8" l="1"/>
  <c r="E18" i="8"/>
  <c r="E5" i="8"/>
</calcChain>
</file>

<file path=xl/sharedStrings.xml><?xml version="1.0" encoding="utf-8"?>
<sst xmlns="http://schemas.openxmlformats.org/spreadsheetml/2006/main" count="1165" uniqueCount="336">
  <si>
    <t>TECNOLOGIA</t>
  </si>
  <si>
    <t>COLLOCAZIONE TERRITORIALE</t>
  </si>
  <si>
    <t>INFORMATIZZAZIONE</t>
  </si>
  <si>
    <r>
      <t>Presenza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 xml:space="preserve">certificazione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SO 9001:2 01S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n corso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ità</t>
    </r>
  </si>
  <si>
    <r>
      <t xml:space="preserve">APPROPRIATEZZA </t>
    </r>
    <r>
      <rPr>
        <b/>
        <sz val="10"/>
        <color indexed="63"/>
        <rFont val="Arial"/>
        <family val="2"/>
      </rPr>
      <t>EROGATIVA</t>
    </r>
  </si>
  <si>
    <r>
      <rPr>
        <sz val="10"/>
        <color indexed="63"/>
        <rFont val="Arial"/>
        <family val="2"/>
      </rPr>
      <t>Inv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o s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stematico e continuativo de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referti 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Fascico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 San</t>
    </r>
    <r>
      <rPr>
        <sz val="10"/>
        <color indexed="8"/>
        <rFont val="Arial"/>
        <family val="2"/>
      </rPr>
      <t>it</t>
    </r>
    <r>
      <rPr>
        <sz val="10"/>
        <color indexed="63"/>
        <rFont val="Arial"/>
        <family val="2"/>
      </rPr>
      <t>ario E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ettron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co</t>
    </r>
  </si>
  <si>
    <t>ORGANIZZAZIONE</t>
  </si>
  <si>
    <t>Totale addetti</t>
  </si>
  <si>
    <t>Numero dipendenti laureati</t>
  </si>
  <si>
    <t xml:space="preserve">Numero dipendenti </t>
  </si>
  <si>
    <t>Totale dipendenti</t>
  </si>
  <si>
    <t>Presenza di certificazione ISO 9001:2015 in corso di validità</t>
  </si>
  <si>
    <r>
      <t>Rapporto tra fatturato netto annuo extratetto / tetto di spesa netta (prima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cazione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regressione tariffaria)</t>
    </r>
  </si>
  <si>
    <t>Fatturato netto annuo extratetto</t>
  </si>
  <si>
    <t>Tetto di spesa netta (prima dell'applicazione della regressione tariffaria)</t>
  </si>
  <si>
    <r>
      <t xml:space="preserve">Numero di prestazioni di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aboratorio erogate ne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'anno (so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 xml:space="preserve">o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branca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pato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ogia clinica)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</si>
  <si>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pendenti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aureati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</si>
  <si>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addetti</t>
    </r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</si>
  <si>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R.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</si>
  <si>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r>
      <t>Rapporto tra numero prestazioni con classe di priorità D e P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in accesso diretto (senza prenotazione)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prestazioni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con classe di priorità D e P</t>
    </r>
  </si>
  <si>
    <r>
      <t>Scostamento da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ore medio di branca e di fascia di appartenenza</t>
    </r>
  </si>
  <si>
    <t>Scostamento dal valore medio di branca e di fascia di appartenenza</t>
  </si>
  <si>
    <r>
      <t xml:space="preserve">Numerosità dei punti di offerta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medesima branca ne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distretto di appartenenza o co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ocazione in zona disagiata</t>
    </r>
  </si>
  <si>
    <t>Indicatore calcolato sulla base della documentazione messa a disposizione della ASL competente, da parte della struttura accreditata, entro il 31 dicembre dell'anno precedente, così come previsto dalla DGRC n. 491/2006</t>
  </si>
  <si>
    <t>Indicatore qualitativo alimentato sulla base di quanto attestato al 31 dicembre dell’anno precedente dal responsabile regionale del Fascicolo Sanitario Elettronico</t>
  </si>
  <si>
    <t>Indicatore qualitativo alimentato sulla base del possesso o meno della certificazione ISO 9001:2015 in corso di validità al 31 dicembre dell'anno precedente, come verificato dalla ASL competente</t>
  </si>
  <si>
    <t>Indicatore calcolato a cura della ASL competente, sulla base dei dati relativi all'anno precedente</t>
  </si>
  <si>
    <t>Indicatore calcolato a cura della ASL competente, sulla base dei dati relativi all'anno precedente; il punteggio -1 non è attribuito ai laboratori che risultino formalmente esentati dal rispetto della soglia dimensionale minima</t>
  </si>
  <si>
    <t xml:space="preserve">Indicatore calcolato a cura della ASL competente, sulla base dell'alimentazione, da parte della struttura accreditata, del campo "data di erogazione" delle prestazioni come risultante dai file C mensili regolarmente trasmessi relativi all'anno precedente; nel caso la struttura accreditata sia stata contrattualizzata soltanto a decorrere da una certa data in poi, l'indicatore andrà calcolato in proporzione ai giorni effettivi di contratto rispetto a 365 giorni </t>
  </si>
  <si>
    <t>Indicatore calcolato a cura della ASL competente, sulla base dell'alimentazione, da parte della struttura accreditata, dei relativi campi dei file C mensili regolarmente trasmessi relativi all'anno precedente</t>
  </si>
  <si>
    <t>Indicatore qualitativo alimentato sulla base dell'istruttoria svolta dalla ASL competente</t>
  </si>
  <si>
    <t>A.1</t>
  </si>
  <si>
    <t>A.2</t>
  </si>
  <si>
    <t>B.3</t>
  </si>
  <si>
    <t>C.4</t>
  </si>
  <si>
    <t>C.5</t>
  </si>
  <si>
    <t>C.6</t>
  </si>
  <si>
    <t>C.7</t>
  </si>
  <si>
    <t>C.8</t>
  </si>
  <si>
    <t>C.9</t>
  </si>
  <si>
    <t>D.10</t>
  </si>
  <si>
    <t>D.11</t>
  </si>
  <si>
    <t>D.12</t>
  </si>
  <si>
    <t>E.13</t>
  </si>
  <si>
    <t>COD. INDICATORE</t>
  </si>
  <si>
    <t>DESCRIZIONE STRUTTURA</t>
  </si>
  <si>
    <t>COD. STRUTTURA (STS11)</t>
  </si>
  <si>
    <t>CATEGORIA INDICATORI</t>
  </si>
  <si>
    <t>PARAMETRO 1</t>
  </si>
  <si>
    <t>PARAMETRO 2</t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</si>
  <si>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SSR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</si>
  <si>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t>Totale prestazioni erogate a carico del S.S.R.                                          con classe di priorità D e P</t>
  </si>
  <si>
    <t>DESCRIZIONE INDICATORE</t>
  </si>
  <si>
    <t>CODICE ASL</t>
  </si>
  <si>
    <t>PUNTEGGI CORRELATI AL VALORE</t>
  </si>
  <si>
    <t>10-20%</t>
  </si>
  <si>
    <t>&lt;5%</t>
  </si>
  <si>
    <t>&gt;50%</t>
  </si>
  <si>
    <t>20-50%</t>
  </si>
  <si>
    <t>&lt;10%</t>
  </si>
  <si>
    <t>SI</t>
  </si>
  <si>
    <t>NO</t>
  </si>
  <si>
    <t>&gt;=80%</t>
  </si>
  <si>
    <t>&lt;80%</t>
  </si>
  <si>
    <t>&lt;20%</t>
  </si>
  <si>
    <t>&gt;10%</t>
  </si>
  <si>
    <t>5-10%</t>
  </si>
  <si>
    <t>2-4,99%</t>
  </si>
  <si>
    <t>0,01-1,99%</t>
  </si>
  <si>
    <t>0% o sottoutilizzo del tetto</t>
  </si>
  <si>
    <t>&gt;=500.000</t>
  </si>
  <si>
    <t>350.000-499.999</t>
  </si>
  <si>
    <t>200.000-349.999</t>
  </si>
  <si>
    <t>70.000-199.999</t>
  </si>
  <si>
    <t>&lt;70.000</t>
  </si>
  <si>
    <t>&gt;200</t>
  </si>
  <si>
    <t>180-199</t>
  </si>
  <si>
    <t>150-179</t>
  </si>
  <si>
    <t>120-149</t>
  </si>
  <si>
    <t>&lt;120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</si>
  <si>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</si>
  <si>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</si>
  <si>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</si>
  <si>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</si>
  <si>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</si>
  <si>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</si>
  <si>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</si>
  <si>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</si>
  <si>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</si>
  <si>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</si>
  <si>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</si>
  <si>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</si>
  <si>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</si>
  <si>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Numero prestazioni con classe di priorità D e P erogate a carico del S.S.R. in accesso diretto (senza prenotazione)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</si>
  <si>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</si>
  <si>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</si>
  <si>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</si>
  <si>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</si>
  <si>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</si>
  <si>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20,01-30%</t>
  </si>
  <si>
    <t>&gt;30%</t>
  </si>
  <si>
    <t>5-10% in meno</t>
  </si>
  <si>
    <t>0,01%-4,99% in meno</t>
  </si>
  <si>
    <t>&gt;= al v.m.</t>
  </si>
  <si>
    <t>IN ZONA DISAGIATA</t>
  </si>
  <si>
    <t>INFERIORE ALLA MEDIA</t>
  </si>
  <si>
    <t>NELLA NORMA</t>
  </si>
  <si>
    <t>SUPERIORE ALLA MEDIA</t>
  </si>
  <si>
    <t>&gt;10% in meno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</si>
  <si>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</si>
  <si>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</si>
  <si>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</si>
  <si>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</si>
  <si>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</si>
  <si>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</si>
  <si>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</si>
  <si>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</si>
  <si>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</si>
  <si>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</si>
  <si>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</si>
  <si>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</si>
  <si>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</si>
  <si>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</si>
  <si>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</si>
  <si>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</si>
  <si>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</si>
  <si>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</si>
  <si>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</si>
  <si>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</si>
  <si>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NOTE DI COMPILAZIONE DEI PARAMETRI</t>
  </si>
  <si>
    <t>Eliminato con DD n. 130 del 12.02.2024</t>
  </si>
  <si>
    <t>IT index (%)</t>
  </si>
  <si>
    <t>PUNTEGGIO INDICATORE A.1</t>
  </si>
  <si>
    <t>INDICATORE A.1
Tecnologia</t>
  </si>
  <si>
    <t>VALORE INDICATORE B.3:
SI / NO</t>
  </si>
  <si>
    <t>Possesso delle apparecchiature caratterizzanti le singole Branche dei Tetti, come da relativo Elenco regionale, e della vetustà della strumentazione</t>
  </si>
  <si>
    <t>si rimanda al DD n. 130 del 12.02.2024</t>
  </si>
  <si>
    <t>Indicatore calcolato a cura della ASL competente, sulla base della Nota metodologica approvata dal DD n. 130 del 12 febbraio 2024</t>
  </si>
  <si>
    <t>10-19,9%</t>
  </si>
  <si>
    <t>5-9,9%</t>
  </si>
  <si>
    <t>SOSPESO con DD n. 130 del 12.02.2024</t>
  </si>
  <si>
    <t>Numero di prestazioni di laboratorio erogate nell'anno con onere a carico del SSR</t>
  </si>
  <si>
    <t>INDICATORE C.8
Numero di prestazioni di laboratorio erogate nell'anno con onere a carico del S.S.R. (solo per la branca della patologia clinica)</t>
  </si>
  <si>
    <t>Branca Tetti</t>
  </si>
  <si>
    <t>CLASSE - SETTORE</t>
  </si>
  <si>
    <t>ID</t>
  </si>
  <si>
    <t>Apparecchiatura</t>
  </si>
  <si>
    <t>NOTE</t>
  </si>
  <si>
    <t>VETUSTA'</t>
  </si>
  <si>
    <t>PUNTEGGIO</t>
  </si>
  <si>
    <t>Diabetologia</t>
  </si>
  <si>
    <t>BIOTESIOMETRO (sensibilità vibratoria)</t>
  </si>
  <si>
    <t xml:space="preserve">0-5 </t>
  </si>
  <si>
    <t>+1</t>
  </si>
  <si>
    <t>5 -- 10</t>
  </si>
  <si>
    <t>OLTRE 10</t>
  </si>
  <si>
    <t>NEUROTESTER (neuropatia autonomica)</t>
  </si>
  <si>
    <t>OCULISTICA: Lampada a fessura</t>
  </si>
  <si>
    <t>ECOGRAFO</t>
  </si>
  <si>
    <t>Branche a Visita</t>
  </si>
  <si>
    <t>NON APPLICABILE</t>
  </si>
  <si>
    <t>Dialisi</t>
  </si>
  <si>
    <t>Cardiologia</t>
  </si>
  <si>
    <t>ECT -  ECOTOMOGRAFI PER USO CARDIOLOGICO</t>
  </si>
  <si>
    <t>FKT</t>
  </si>
  <si>
    <t>Magnetoterapia</t>
  </si>
  <si>
    <t>Elettroterapia</t>
  </si>
  <si>
    <t>Irradiazione infrarossa</t>
  </si>
  <si>
    <t>Medicina Nucleare</t>
  </si>
  <si>
    <t>GCC - (GAMMA CAMERA COMPUTERIZZATA): Apparecchiatura che permette di eseguire esami scintigrafici (apparecchiatura non ibrida)</t>
  </si>
  <si>
    <t>Presenza di due o più teste a geometria variabile. Possibilità di effettuare scansioni tomografiche e  scansioni Total Body</t>
  </si>
  <si>
    <t>GTT - (SISTEMA TAC GAMMA CAMERA INTEGRATO): Apparecchiatura che permette di eseguire esami scintigrafici associati ad immagine TAC di coregistrazione (apparecchiatura ibrida)</t>
  </si>
  <si>
    <t>Presenza di dispositivi e/o software dedicati per la riduzione della dose al paziente. Sistema CT “a spirale” multistrato con numero di strati (8 - 16 - 32 - 64)</t>
  </si>
  <si>
    <t xml:space="preserve">TIPOLOGIA A - Scintigrafie </t>
  </si>
  <si>
    <t>TIPOLOGIA B - Scintigrafie e PET (comprese le PET/TC)</t>
  </si>
  <si>
    <t>SSP 01 - (SISTEMA CT/PET INTEGRATO): Permette di eseguire esami PET associati ad immagine TAC di coregistrazione (apparecchiatura ibrida)</t>
  </si>
  <si>
    <t>Modalità di acquisizione TOF (time of flight). Presenza di dispositivi e/o software dedicati per la riduzione della dose al paziente. Sistema CT “a spirale” multistrato con numero di strati (non inferiore a 32-64). Sensibilità NEMA (18F) del sottosistema PET espressa in cps/KBq. Numero totale dei cristalli del sottosistema PET</t>
  </si>
  <si>
    <t>TIPOLOGIA C - PET/TC (solo le seguenti: 92.11.6, 92.11.7 e 92.18.6 con macchina ibrida)</t>
  </si>
  <si>
    <t>PET - (TOMOGRAFO AD EMISSIONE DI POSITRONI): Apparecchiatura di vecchia concezione che consente l’esecuzione di esami PET senza possibilità di associare immagini di coregistrazioneTAC  (apparecchiatura non ibrida). Fornisce immagini meno ricche di informazioni diagnostiche rispetto al SSP</t>
  </si>
  <si>
    <t>Apparecchiatura ormai desueta, sostanzialmente soppiantata nelle sue applicazioni cliniche dal SSP (Sistema CT/PET Integrato) da sostituire perché inadeguata dal punto di vista clinico</t>
  </si>
  <si>
    <t>DESUETO</t>
  </si>
  <si>
    <t>-2</t>
  </si>
  <si>
    <t>RadioTerapia</t>
  </si>
  <si>
    <t>LINAC SINGOLA ENERGIA</t>
  </si>
  <si>
    <t>LINAC DOPPIA ENERGIA</t>
  </si>
  <si>
    <t>LINAC TRE ENERGIA</t>
  </si>
  <si>
    <t>Macchinari per BRACHITERAPIA</t>
  </si>
  <si>
    <t>Macchinari per TOMOTERAPIA</t>
  </si>
  <si>
    <t>Macchinari per CIBER KNIFE</t>
  </si>
  <si>
    <t>Macchinari per GAMMA POD</t>
  </si>
  <si>
    <t>Macchinari dove si utilizza la Tecnica 3D</t>
  </si>
  <si>
    <t>Controllo Posizionamento EPID</t>
  </si>
  <si>
    <t>Controllo Posizionamento CBCT</t>
  </si>
  <si>
    <t>Macchinari per Set-up e monitoraggio posizione del paziente</t>
  </si>
  <si>
    <t>Lettino Linac di Trattamento 6DoF</t>
  </si>
  <si>
    <t>Lettino Linac di Trattamento 3DoF</t>
  </si>
  <si>
    <t>TAC simulatore multistrato con tecnologia 4D</t>
  </si>
  <si>
    <t>TAC simulatore multistrato con tecnologia 3D</t>
  </si>
  <si>
    <t>Attrezzatura Dosimetrica</t>
  </si>
  <si>
    <t>MACCHINA IORT PER RADIOTERAPIA INTRAOPERATORIA</t>
  </si>
  <si>
    <t>RadioDiagnostica</t>
  </si>
  <si>
    <t>ECT01 - ECOTOMOGRAFI INTERNISTICI</t>
  </si>
  <si>
    <t>ECT02 - ECOTOMOGRAFI PER USO INTERNISTICO E CARDIOLOGICO</t>
  </si>
  <si>
    <t>ECL E - ECOTOMOGRAFI PORTATILI</t>
  </si>
  <si>
    <t>TAC01 - TOMOGRAFI ASSIALI COMPUTERIZZATI - INFERIORE O UGUALE A 2 STRATI</t>
  </si>
  <si>
    <t>da sostiture perché inadegiati dal punto di vista clinico</t>
  </si>
  <si>
    <t>TAC02 - TOMOGRAFI ASSIALI COMPUTERIZZATI - SUPERIORE A 2 STRATI ED INFERIORE A 16 STRATI</t>
  </si>
  <si>
    <t>TAC03 - TOMOGRAFI ASSIALI COMPUTERIZZATI - SUPERIORE O UGUALE A 16 STRATI ED INFERIORE A 64 STRATI</t>
  </si>
  <si>
    <t>0</t>
  </si>
  <si>
    <t>TAC04 - TOMOGRAFI ASSIALI COMPUTERIZZATI - SUPERIORE O UGUALE A 64 STRATI</t>
  </si>
  <si>
    <t>MAG01 - MAMMOGRAFI CONVENZIONALI</t>
  </si>
  <si>
    <t>CLASSE A - Radiologia tradizionale di base ed ecografia</t>
  </si>
  <si>
    <t>MAG02 - MAMMOGRAFI DIGITALI</t>
  </si>
  <si>
    <t>CLASSE B - Radiologia tradizionale, ecografia e TAC</t>
  </si>
  <si>
    <t>CLASSE C - Radiologia tradizionale, ecografia TAC e RMN ≤ 1 tesla</t>
  </si>
  <si>
    <t>TRM01 - TOMOGRAFI SETTORIALI (PER ESAMI TOMOGRAFICI DELLE ESTREMITA')</t>
  </si>
  <si>
    <t>CLASSE D - Radiologia tradizionale, ecografia TAC e RMN &gt; 1 tesla</t>
  </si>
  <si>
    <t>TRM02 - TOMOGRAFI A MAGNETE APERTO CON INTENSITA' DI CAMPO MAGNETICO INFERIORE O UGUALE A 0.5T</t>
  </si>
  <si>
    <t>TRM03 - TOMOGRAFI A MAGNETE APERTO CON INTENSITA' DI CAMPO MAGNETICO SUPERIORE A 0.5T</t>
  </si>
  <si>
    <t>TRM04 - TOMOGRAFI A MAGNETE CHIUSO CON INTENSITA' DI CAMPO INFERIORE O UGUALE A 0.5T</t>
  </si>
  <si>
    <t>TRM05 - TOMOGRAFI A MAGNETE CHIUSO CON INTENSITA' DI CAMPO SUPERIORE A 0.5T E INFERIORE O UGUALE A 3.0T</t>
  </si>
  <si>
    <t>ORG 01 - ORTOPANTOMOGRAFO CONVENZIONALE</t>
  </si>
  <si>
    <t>ORG 02 - ORTOPANTOMOGRAFO DIGITALE</t>
  </si>
  <si>
    <t>SISTEMA CT/PET INTEGRATO</t>
  </si>
  <si>
    <t>Modalità di acquisizione TOF (time of flight). Presenza di dispositivi e/o software dedicati per la riduzione della dose al paziente. Sistema CT “a spirale” multistrato con numero di strati (non iferiore a 32 - 64). Sensibilità NEMA (18F) del sottosistema PET espressa in cps/KBq. Numero totale dei cristalli del sottosistema PET</t>
  </si>
  <si>
    <t>Laboratorio</t>
  </si>
  <si>
    <t>CLASSE A - Laboratori generali di base con o senza settori specializzati
A1 e A2</t>
  </si>
  <si>
    <t>B - generale di Base</t>
  </si>
  <si>
    <t>Automazione completa con catena e/o automazione con analizzatore integrato</t>
  </si>
  <si>
    <t>settore A1 - chimica clinica e tossicologia</t>
  </si>
  <si>
    <t>Cromatografia liquida/spettrometria di massa e P.C.R.</t>
  </si>
  <si>
    <t>CLASSE B - Laboratori generali
di base con almeno
tre settori specializzati,
escluso A6</t>
  </si>
  <si>
    <t>Sistemi automatici di identificazione batterica e determinazione dell'antibiogramma con indicazione della MIC (Capacità Minima Inibente).</t>
  </si>
  <si>
    <t>settore A3 - ematologia</t>
  </si>
  <si>
    <t>Strisciatore/coloratore automatico, Digitalizzazione e/o intelligenza artificiale</t>
  </si>
  <si>
    <t>CLASSE C - Laboratori generali
di base con almeno
tre settori specializzati,
incluso A6</t>
  </si>
  <si>
    <t>settore A4 - virologia</t>
  </si>
  <si>
    <t xml:space="preserve"> PCR (Polymerase Chain Reaction) e  sequenziamento del DNA</t>
  </si>
  <si>
    <t>settore A5 - citoistopatologia</t>
  </si>
  <si>
    <t>Estrazione DNA e RT-PCR o vetrini digitali o automazione intelligente flusso di lavoro</t>
  </si>
  <si>
    <t>CLASSE D - Laboratori
specializzati</t>
  </si>
  <si>
    <t>settore A6 - genetica</t>
  </si>
  <si>
    <t>Sequenziatori del DNA con tecnologia NGS, Sanger o Maxmam e Gilbert</t>
  </si>
  <si>
    <t>punteggi correlati al valore</t>
  </si>
  <si>
    <t>Fasce Vetustà</t>
  </si>
  <si>
    <t>PUNTEGGIO VETUSTA' (PV)</t>
  </si>
  <si>
    <t xml:space="preserve">Indicatore Tecnologia </t>
  </si>
  <si>
    <t>0-5 anni</t>
  </si>
  <si>
    <t>Indicatore</t>
  </si>
  <si>
    <t xml:space="preserve">5,1 -- 10 anni </t>
  </si>
  <si>
    <t>OLTRE 10 anni</t>
  </si>
  <si>
    <t>IT index (%) =</t>
  </si>
  <si>
    <t>∑ PV macchinari</t>
  </si>
  <si>
    <t>∑ Num. macchinari</t>
  </si>
  <si>
    <t>CASO USO (1) - senza desueto</t>
  </si>
  <si>
    <t>Struttura di Radiologia Classe B (Radiologia tradizionale, ecografia e TAC)</t>
  </si>
  <si>
    <t>Num.</t>
  </si>
  <si>
    <t>Strumentazione Qualificante</t>
  </si>
  <si>
    <t>Vetustà (anni)</t>
  </si>
  <si>
    <t>ECOTOMOGRAFI PORTATILI</t>
  </si>
  <si>
    <r>
      <rPr>
        <b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                           (fascia 20-50%)</t>
    </r>
  </si>
  <si>
    <t xml:space="preserve">TOMOGRAFI SETTORIALI </t>
  </si>
  <si>
    <t>TOMOGRAFI A MAGNETE APERTO CON INTENSITA' DI CAMPO MAGNETICO SUPERIORE A 0.5T</t>
  </si>
  <si>
    <t>CASO USO (2) - con desueto</t>
  </si>
  <si>
    <t>Struttura di Radiologia Classe D (Radiologia tradizionale, ecografia TAC e RMN &gt; 1 tesla)</t>
  </si>
  <si>
    <t xml:space="preserve"> ECOTOMOGRAFI INTERNISTICI</t>
  </si>
  <si>
    <t>MAMMOGRAFI CONVENZIONALI</t>
  </si>
  <si>
    <t>ORTOPANTOMOGRAFO DIGITALE</t>
  </si>
  <si>
    <t>CASO USO (3) - senza desueto</t>
  </si>
  <si>
    <t>Struttura di Laboratorio CLASSE B - Laboratori generali di base con almeno tre settori specializzati, escluso A6</t>
  </si>
  <si>
    <t>Automazione completa con catena</t>
  </si>
  <si>
    <r>
      <rPr>
        <b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                               (fascia &gt;50%)</t>
    </r>
  </si>
  <si>
    <t>Cromatografia liquida/spettrometria di massa</t>
  </si>
  <si>
    <t xml:space="preserve">Spettrometria di massa Maldi-Tof </t>
  </si>
  <si>
    <t>Rilevazione dei dati consuntivi 2022</t>
  </si>
  <si>
    <t>Rilevazione dei dati consuntivi 2023</t>
  </si>
  <si>
    <t>AMB072</t>
  </si>
  <si>
    <t>AMB522</t>
  </si>
  <si>
    <t>AMB384</t>
  </si>
  <si>
    <t>ISTITUTO CARDIOLOGICO MEDITERRANEO S.R.L.</t>
  </si>
  <si>
    <t>EMINA SRL (ex 510251 Studio Iaccarino)</t>
  </si>
  <si>
    <t>CLINICA MEDITERRANEA SPA  (LABORATORIO DI ANALISI)</t>
  </si>
  <si>
    <t>DISTRETTO 24 - C.DI CURA VILLA ANGELA SRL</t>
  </si>
  <si>
    <t>CLINIC CENTER S.P.A. - (CENTRO DI RIABILITAZIONE EX ART. 44 )</t>
  </si>
  <si>
    <t>CENTRO DI CARDIOLOGIA PREVENTIVA DEL PROF. L. D'ANDREA S.R.L.</t>
  </si>
  <si>
    <t>CENTRO CARDIOLOGICO NARDI S.A.S.</t>
  </si>
  <si>
    <t>Ist. Diagn. VARELLI Leopardi Srl (ex 450436)</t>
  </si>
  <si>
    <t>CARDIO VASCULAR CENTER S.A.S. DI A. VECCHIONI</t>
  </si>
  <si>
    <t>DOTT. ESPOSITO CLAUDIO</t>
  </si>
  <si>
    <t>DIAGNOSTICA MORI S.R.L.</t>
  </si>
  <si>
    <t>Istituto Diagnostico Varelli S.r.l. - Pianura</t>
  </si>
  <si>
    <t>Istituto Diagnostico Varelli S.r.l. - Soccavo</t>
  </si>
  <si>
    <t>VOMERO CENTER &amp; C. S.N.C.</t>
  </si>
  <si>
    <t>CE. CARD. S.R.L.</t>
  </si>
  <si>
    <t>CLINICA SANATRIX S.P.A.</t>
  </si>
  <si>
    <t>NEW MEDICAL CENTER</t>
  </si>
  <si>
    <t>S.D.C. S.R.L.</t>
  </si>
  <si>
    <t>CARDIONOVA S.A.S.</t>
  </si>
  <si>
    <t>PINETA CENTER S.N.C. DI V. DE MICHELE DI I. DE MICHELE</t>
  </si>
  <si>
    <t>STUDIO POLID. CARD. SANTORO S.N.C.</t>
  </si>
  <si>
    <t>LABORATORIO ANALISI CLINICHE C/2 S.A.S. DI B. CIRILLO</t>
  </si>
  <si>
    <t>CUOMO - ZARRA S.A.S. DI FEDERICA MANIERI</t>
  </si>
  <si>
    <t>C.C.S. S.R.L.</t>
  </si>
  <si>
    <t>CARDIOSUD S.A.S.</t>
  </si>
  <si>
    <t>CARDIOCENTER S.R.L.</t>
  </si>
  <si>
    <t>ECOCARDIOSECTOR S.A.S DI PAOLA PIGA</t>
  </si>
  <si>
    <t>CENTRO MEDICO CAMPANO S.R.L.</t>
  </si>
  <si>
    <t>HEART CENTER</t>
  </si>
  <si>
    <t>CENTRO CARDIOLOGICO ROGLIANI S.A.S</t>
  </si>
  <si>
    <t>C.C.C. - CENTRO CARDIOL CAMPANO SAS</t>
  </si>
  <si>
    <t>CENTRO POLIDIAGNOSTICO PERSICO PRIMI S.R.L. - (CENTRO DI RIABILITAZIONE EX ART. 44)</t>
  </si>
  <si>
    <t>I.D.C.DI G. CANONICO GABRIELLA &amp; C. SAS</t>
  </si>
  <si>
    <t>POLIAMBULATORIO TISANA SOCIETA' A RESPONSABILTA' LIMITATA</t>
  </si>
  <si>
    <t>GAUDIOSI MARIO &amp; F. S.N.C. DI INCALZA CLARA</t>
  </si>
  <si>
    <t>STUDIO CARDIOLOGICO CLINICO STRUMENTALE DR. GIUSEPPE E GAETANO ESPOSITO SAS</t>
  </si>
  <si>
    <t>AURICCHIO SAS DI UMBERTO AURICCHIO</t>
  </si>
  <si>
    <t>DIAGNOSTICA CARDIOLOGICA DI ROMEO DOMENICO &amp; C. SAS</t>
  </si>
  <si>
    <t>CARDIOLOGY SRL</t>
  </si>
  <si>
    <t>CENTRO CARDIOLOGICO CARDIOCAP DI LUCA GIORDANO S.A.S.</t>
  </si>
  <si>
    <t>CENTRO MULTIMEDICO AMBROSIO SRL</t>
  </si>
  <si>
    <t>si</t>
  </si>
  <si>
    <t>no</t>
  </si>
  <si>
    <t>N0</t>
  </si>
  <si>
    <t>Si</t>
  </si>
  <si>
    <t>No</t>
  </si>
  <si>
    <t>20 - 50%</t>
  </si>
  <si>
    <t xml:space="preserve">NO </t>
  </si>
  <si>
    <t>Non accreditato 2022</t>
  </si>
  <si>
    <t>Nella Norma</t>
  </si>
  <si>
    <t>Nella norma</t>
  </si>
  <si>
    <t>Hermitage Capodimonte Srl</t>
  </si>
  <si>
    <t>CARDIOLOGIA</t>
  </si>
  <si>
    <t>Centro Medicina Nucleare Srl</t>
  </si>
  <si>
    <t>&lt; 5%</t>
  </si>
  <si>
    <t>&lt; 20%</t>
  </si>
  <si>
    <t>AMB543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</si>
</sst>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000"/>
    <numFmt numFmtId="165" formatCode="_-&quot;€&quot;\ * #,##0.00_-;\-&quot;€&quot;\ * #,##0.00_-;_-&quot;€&quot;\ * &quot;-&quot;??_-;_-@_-"/>
    <numFmt numFmtId="166" formatCode="[$-410]General"/>
    <numFmt numFmtId="167" formatCode="0.000"/>
    <numFmt numFmtId="168" formatCode="_-* #,##0.00\ _€_-;\-* #,##0.00\ _€_-;_-* &quot;-&quot;??\ _€_-;_-@_-"/>
    <numFmt numFmtId="169" formatCode="_-* #,##0.00&quot; €&quot;_-;\-* #,##0.00&quot; €&quot;_-;_-* \-??&quot; €&quot;_-;_-@_-"/>
  </numFmts>
  <fonts count="41" x14ac:knownFonts="1">
    <font>
      <sz val="11"/>
      <color theme="1"/>
      <name val="Calibri"/>
      <family val="2"/>
      <scheme val="minor"/>
    </font>
    <font>
      <sz val="10"/>
      <color indexed="63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33" fillId="0" borderId="0" applyBorder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6" fontId="33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7" fillId="0" borderId="0"/>
    <xf numFmtId="0" fontId="38" fillId="0" borderId="0"/>
    <xf numFmtId="0" fontId="37" fillId="0" borderId="0"/>
    <xf numFmtId="9" fontId="37" fillId="0" borderId="0" applyBorder="0" applyProtection="0"/>
    <xf numFmtId="169" fontId="37" fillId="0" borderId="0" applyBorder="0" applyProtection="0"/>
    <xf numFmtId="44" fontId="18" fillId="0" borderId="0" applyFont="0" applyFill="0" applyBorder="0" applyAlignment="0" applyProtection="0"/>
  </cellStyleXfs>
  <cellXfs count="37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18" fillId="0" borderId="0" xfId="1" applyAlignment="1">
      <alignment horizontal="center"/>
    </xf>
    <xf numFmtId="0" fontId="18" fillId="0" borderId="5" xfId="1" applyBorder="1" applyAlignment="1">
      <alignment horizontal="center" vertical="center"/>
    </xf>
    <xf numFmtId="49" fontId="21" fillId="0" borderId="19" xfId="1" applyNumberFormat="1" applyFont="1" applyBorder="1" applyAlignment="1">
      <alignment horizontal="center" vertical="center"/>
    </xf>
    <xf numFmtId="0" fontId="18" fillId="0" borderId="0" xfId="1"/>
    <xf numFmtId="2" fontId="18" fillId="0" borderId="1" xfId="1" applyNumberForma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49" fontId="21" fillId="0" borderId="21" xfId="1" applyNumberFormat="1" applyFont="1" applyBorder="1" applyAlignment="1">
      <alignment horizontal="center" vertical="center"/>
    </xf>
    <xf numFmtId="0" fontId="18" fillId="0" borderId="25" xfId="1" applyBorder="1" applyAlignment="1">
      <alignment horizontal="center"/>
    </xf>
    <xf numFmtId="0" fontId="20" fillId="0" borderId="25" xfId="1" applyFont="1" applyBorder="1" applyAlignment="1">
      <alignment vertical="center"/>
    </xf>
    <xf numFmtId="0" fontId="18" fillId="0" borderId="25" xfId="1" applyBorder="1" applyAlignment="1">
      <alignment horizontal="left"/>
    </xf>
    <xf numFmtId="0" fontId="18" fillId="0" borderId="25" xfId="1" applyBorder="1"/>
    <xf numFmtId="0" fontId="18" fillId="0" borderId="26" xfId="1" applyBorder="1"/>
    <xf numFmtId="0" fontId="18" fillId="0" borderId="9" xfId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18" fillId="0" borderId="35" xfId="1" applyBorder="1" applyAlignment="1">
      <alignment horizontal="center" vertical="center"/>
    </xf>
    <xf numFmtId="49" fontId="21" fillId="0" borderId="37" xfId="1" applyNumberFormat="1" applyFont="1" applyBorder="1" applyAlignment="1">
      <alignment horizontal="center" vertical="center"/>
    </xf>
    <xf numFmtId="0" fontId="23" fillId="3" borderId="30" xfId="1" applyFont="1" applyFill="1" applyBorder="1" applyAlignment="1">
      <alignment vertical="center" wrapText="1"/>
    </xf>
    <xf numFmtId="0" fontId="23" fillId="3" borderId="0" xfId="1" applyFont="1" applyFill="1" applyAlignment="1">
      <alignment vertical="center" wrapText="1"/>
    </xf>
    <xf numFmtId="0" fontId="18" fillId="0" borderId="5" xfId="1" applyBorder="1" applyAlignment="1">
      <alignment horizontal="center"/>
    </xf>
    <xf numFmtId="49" fontId="21" fillId="0" borderId="19" xfId="1" applyNumberFormat="1" applyFont="1" applyBorder="1" applyAlignment="1">
      <alignment horizontal="center"/>
    </xf>
    <xf numFmtId="2" fontId="18" fillId="0" borderId="1" xfId="1" applyNumberFormat="1" applyBorder="1" applyAlignment="1">
      <alignment horizontal="center"/>
    </xf>
    <xf numFmtId="0" fontId="21" fillId="0" borderId="21" xfId="1" applyFont="1" applyBorder="1" applyAlignment="1">
      <alignment horizontal="center"/>
    </xf>
    <xf numFmtId="0" fontId="18" fillId="0" borderId="1" xfId="1" applyBorder="1" applyAlignment="1">
      <alignment horizontal="center"/>
    </xf>
    <xf numFmtId="49" fontId="21" fillId="0" borderId="21" xfId="1" applyNumberFormat="1" applyFont="1" applyBorder="1" applyAlignment="1">
      <alignment horizontal="center"/>
    </xf>
    <xf numFmtId="0" fontId="21" fillId="0" borderId="34" xfId="1" applyFont="1" applyBorder="1" applyAlignment="1">
      <alignment horizontal="center"/>
    </xf>
    <xf numFmtId="0" fontId="18" fillId="0" borderId="9" xfId="1" applyBorder="1" applyAlignment="1">
      <alignment horizontal="center"/>
    </xf>
    <xf numFmtId="0" fontId="12" fillId="0" borderId="0" xfId="1" applyFont="1"/>
    <xf numFmtId="0" fontId="18" fillId="0" borderId="0" xfId="1" applyAlignment="1">
      <alignment horizontal="left"/>
    </xf>
    <xf numFmtId="0" fontId="12" fillId="0" borderId="0" xfId="1" applyFont="1" applyAlignment="1">
      <alignment horizontal="left"/>
    </xf>
    <xf numFmtId="0" fontId="25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49" fontId="28" fillId="0" borderId="1" xfId="1" applyNumberFormat="1" applyFont="1" applyBorder="1" applyAlignment="1">
      <alignment horizontal="center" vertical="center"/>
    </xf>
    <xf numFmtId="2" fontId="18" fillId="0" borderId="1" xfId="1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18" fillId="0" borderId="0" xfId="1" applyAlignment="1">
      <alignment horizontal="right"/>
    </xf>
    <xf numFmtId="0" fontId="18" fillId="0" borderId="0" xfId="1" applyFont="1" applyAlignment="1">
      <alignment vertical="center" wrapText="1"/>
    </xf>
    <xf numFmtId="0" fontId="18" fillId="0" borderId="4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0" xfId="1" applyAlignment="1">
      <alignment wrapText="1"/>
    </xf>
    <xf numFmtId="0" fontId="24" fillId="0" borderId="0" xfId="1" applyFont="1"/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18" fillId="0" borderId="1" xfId="1" applyBorder="1" applyAlignment="1">
      <alignment horizontal="left" vertical="center"/>
    </xf>
    <xf numFmtId="0" fontId="18" fillId="0" borderId="1" xfId="1" applyBorder="1" applyAlignment="1">
      <alignment horizontal="left" vertical="center" wrapText="1"/>
    </xf>
    <xf numFmtId="0" fontId="24" fillId="0" borderId="0" xfId="1" applyFont="1" applyAlignment="1">
      <alignment wrapText="1"/>
    </xf>
    <xf numFmtId="0" fontId="18" fillId="0" borderId="1" xfId="1" applyBorder="1"/>
    <xf numFmtId="0" fontId="18" fillId="0" borderId="5" xfId="1" applyBorder="1" applyAlignment="1">
      <alignment vertical="center" wrapText="1"/>
    </xf>
    <xf numFmtId="0" fontId="18" fillId="0" borderId="1" xfId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4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9" fontId="4" fillId="0" borderId="1" xfId="5" applyFont="1" applyBorder="1" applyAlignment="1">
      <alignment vertical="center"/>
    </xf>
    <xf numFmtId="9" fontId="4" fillId="0" borderId="1" xfId="0" applyNumberFormat="1" applyFont="1" applyBorder="1" applyAlignment="1">
      <alignment horizontal="right" vertical="center"/>
    </xf>
    <xf numFmtId="10" fontId="4" fillId="0" borderId="1" xfId="5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10" fontId="4" fillId="3" borderId="1" xfId="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 vertical="center"/>
    </xf>
    <xf numFmtId="0" fontId="34" fillId="0" borderId="1" xfId="0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0" fontId="4" fillId="0" borderId="1" xfId="5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Font="1" applyBorder="1" applyAlignment="1">
      <alignment horizontal="left" vertical="center"/>
    </xf>
    <xf numFmtId="168" fontId="4" fillId="0" borderId="1" xfId="0" applyNumberFormat="1" applyFont="1" applyBorder="1" applyAlignment="1">
      <alignment vertical="center"/>
    </xf>
    <xf numFmtId="0" fontId="0" fillId="0" borderId="0" xfId="0"/>
    <xf numFmtId="43" fontId="4" fillId="0" borderId="1" xfId="18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18" applyNumberFormat="1" applyFont="1" applyBorder="1" applyAlignment="1">
      <alignment horizontal="right" vertical="center"/>
    </xf>
    <xf numFmtId="0" fontId="36" fillId="0" borderId="1" xfId="18" applyNumberFormat="1" applyFont="1" applyBorder="1" applyAlignment="1">
      <alignment horizontal="right" vertical="center"/>
    </xf>
    <xf numFmtId="0" fontId="31" fillId="0" borderId="1" xfId="18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vertical="center"/>
    </xf>
    <xf numFmtId="0" fontId="4" fillId="0" borderId="1" xfId="18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0" fontId="4" fillId="0" borderId="1" xfId="5" applyNumberFormat="1" applyFont="1" applyBorder="1" applyAlignment="1">
      <alignment horizontal="right" vertical="center"/>
    </xf>
    <xf numFmtId="0" fontId="4" fillId="0" borderId="1" xfId="18" applyNumberFormat="1" applyFont="1" applyBorder="1" applyAlignment="1">
      <alignment vertical="center"/>
    </xf>
    <xf numFmtId="3" fontId="34" fillId="0" borderId="1" xfId="0" applyNumberFormat="1" applyFont="1" applyFill="1" applyBorder="1"/>
    <xf numFmtId="0" fontId="31" fillId="0" borderId="1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/>
    <xf numFmtId="0" fontId="4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vertical="center"/>
    </xf>
    <xf numFmtId="43" fontId="4" fillId="0" borderId="1" xfId="18" applyFont="1" applyBorder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37" fillId="0" borderId="0" xfId="24"/>
    <xf numFmtId="0" fontId="30" fillId="0" borderId="1" xfId="24" applyFont="1" applyBorder="1" applyAlignment="1">
      <alignment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0" fontId="36" fillId="0" borderId="1" xfId="24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left" vertical="center"/>
    </xf>
    <xf numFmtId="0" fontId="30" fillId="0" borderId="1" xfId="24" applyFont="1" applyBorder="1" applyAlignment="1">
      <alignment horizontal="left" vertical="center"/>
    </xf>
    <xf numFmtId="0" fontId="30" fillId="0" borderId="1" xfId="24" applyFont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164" fontId="0" fillId="0" borderId="1" xfId="0" applyNumberFormat="1" applyFill="1" applyBorder="1" applyAlignment="1">
      <alignment horizontal="left"/>
    </xf>
    <xf numFmtId="0" fontId="30" fillId="0" borderId="1" xfId="0" applyFont="1" applyBorder="1" applyAlignment="1">
      <alignment horizontal="left" vertical="center"/>
    </xf>
    <xf numFmtId="164" fontId="39" fillId="0" borderId="1" xfId="0" applyNumberFormat="1" applyFont="1" applyFill="1" applyBorder="1" applyAlignment="1">
      <alignment horizontal="left"/>
    </xf>
    <xf numFmtId="0" fontId="40" fillId="0" borderId="1" xfId="0" applyFont="1" applyFill="1" applyBorder="1" applyAlignment="1">
      <alignment horizontal="left" vertical="center"/>
    </xf>
    <xf numFmtId="0" fontId="30" fillId="0" borderId="1" xfId="18" applyNumberFormat="1" applyFont="1" applyBorder="1" applyAlignment="1">
      <alignment horizontal="right" vertical="center"/>
    </xf>
    <xf numFmtId="0" fontId="30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9" fontId="4" fillId="0" borderId="1" xfId="5" applyFont="1" applyFill="1" applyBorder="1" applyAlignment="1">
      <alignment horizontal="left" vertical="center"/>
    </xf>
    <xf numFmtId="0" fontId="37" fillId="0" borderId="1" xfId="24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0" fillId="0" borderId="0" xfId="0" applyFill="1"/>
    <xf numFmtId="0" fontId="30" fillId="0" borderId="1" xfId="24" applyFont="1" applyFill="1" applyBorder="1" applyAlignment="1">
      <alignment horizontal="left" vertical="center"/>
    </xf>
    <xf numFmtId="0" fontId="30" fillId="0" borderId="1" xfId="24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8" fillId="0" borderId="9" xfId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8" fillId="0" borderId="1" xfId="1" applyBorder="1" applyAlignment="1">
      <alignment horizontal="center" vertical="center"/>
    </xf>
    <xf numFmtId="0" fontId="18" fillId="0" borderId="1" xfId="1" applyBorder="1" applyAlignment="1">
      <alignment horizontal="left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8" fillId="0" borderId="5" xfId="1" applyBorder="1" applyAlignment="1">
      <alignment horizontal="center" vertical="center"/>
    </xf>
    <xf numFmtId="0" fontId="18" fillId="0" borderId="5" xfId="1" applyBorder="1" applyAlignment="1">
      <alignment horizontal="left" vertical="center" wrapText="1"/>
    </xf>
    <xf numFmtId="0" fontId="18" fillId="0" borderId="5" xfId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8" fillId="0" borderId="9" xfId="1" applyBorder="1" applyAlignment="1">
      <alignment horizontal="center" vertical="center"/>
    </xf>
    <xf numFmtId="0" fontId="18" fillId="0" borderId="9" xfId="1" applyBorder="1" applyAlignment="1">
      <alignment horizontal="left" vertical="center" wrapText="1"/>
    </xf>
    <xf numFmtId="0" fontId="21" fillId="0" borderId="2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8" fillId="0" borderId="1" xfId="1" applyBorder="1" applyAlignment="1">
      <alignment horizontal="left" wrapText="1"/>
    </xf>
    <xf numFmtId="0" fontId="18" fillId="0" borderId="1" xfId="1" applyBorder="1" applyAlignment="1">
      <alignment horizontal="left" vertical="center"/>
    </xf>
    <xf numFmtId="44" fontId="23" fillId="3" borderId="30" xfId="2" applyFont="1" applyFill="1" applyBorder="1" applyAlignment="1">
      <alignment horizontal="left" vertical="center" wrapText="1"/>
    </xf>
    <xf numFmtId="44" fontId="23" fillId="3" borderId="0" xfId="2" applyFont="1" applyFill="1" applyBorder="1" applyAlignment="1">
      <alignment horizontal="left" vertical="center" wrapText="1"/>
    </xf>
    <xf numFmtId="44" fontId="24" fillId="3" borderId="38" xfId="2" applyFont="1" applyFill="1" applyBorder="1" applyAlignment="1">
      <alignment horizontal="center" vertical="center"/>
    </xf>
    <xf numFmtId="44" fontId="24" fillId="3" borderId="35" xfId="2" applyFont="1" applyFill="1" applyBorder="1" applyAlignment="1">
      <alignment horizontal="center" vertical="center"/>
    </xf>
    <xf numFmtId="44" fontId="24" fillId="3" borderId="39" xfId="2" applyFont="1" applyFill="1" applyBorder="1" applyAlignment="1">
      <alignment horizontal="center" vertical="center"/>
    </xf>
    <xf numFmtId="44" fontId="24" fillId="3" borderId="20" xfId="2" applyFont="1" applyFill="1" applyBorder="1" applyAlignment="1">
      <alignment horizontal="center" vertical="center"/>
    </xf>
    <xf numFmtId="44" fontId="24" fillId="3" borderId="1" xfId="2" applyFont="1" applyFill="1" applyBorder="1" applyAlignment="1">
      <alignment horizontal="center" vertical="center"/>
    </xf>
    <xf numFmtId="44" fontId="24" fillId="3" borderId="40" xfId="2" applyFont="1" applyFill="1" applyBorder="1" applyAlignment="1">
      <alignment horizontal="center" vertical="center"/>
    </xf>
    <xf numFmtId="44" fontId="24" fillId="3" borderId="12" xfId="2" applyFont="1" applyFill="1" applyBorder="1" applyAlignment="1">
      <alignment horizontal="center" vertical="center"/>
    </xf>
    <xf numFmtId="44" fontId="24" fillId="3" borderId="9" xfId="2" applyFont="1" applyFill="1" applyBorder="1" applyAlignment="1">
      <alignment horizontal="center" vertical="center"/>
    </xf>
    <xf numFmtId="0" fontId="18" fillId="0" borderId="1" xfId="1" applyBorder="1" applyAlignment="1">
      <alignment horizontal="center"/>
    </xf>
    <xf numFmtId="0" fontId="18" fillId="0" borderId="9" xfId="1" applyBorder="1" applyAlignment="1">
      <alignment horizontal="center"/>
    </xf>
    <xf numFmtId="0" fontId="18" fillId="0" borderId="9" xfId="1" applyBorder="1" applyAlignment="1">
      <alignment horizontal="left" wrapText="1"/>
    </xf>
    <xf numFmtId="0" fontId="18" fillId="0" borderId="2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49" fontId="21" fillId="0" borderId="21" xfId="1" applyNumberFormat="1" applyFont="1" applyBorder="1" applyAlignment="1">
      <alignment horizontal="center" vertical="center"/>
    </xf>
    <xf numFmtId="44" fontId="20" fillId="3" borderId="11" xfId="2" applyFont="1" applyFill="1" applyBorder="1" applyAlignment="1">
      <alignment horizontal="center" vertical="center"/>
    </xf>
    <xf numFmtId="44" fontId="20" fillId="3" borderId="5" xfId="2" applyFont="1" applyFill="1" applyBorder="1" applyAlignment="1">
      <alignment horizontal="center" vertical="center"/>
    </xf>
    <xf numFmtId="44" fontId="20" fillId="3" borderId="20" xfId="2" applyFont="1" applyFill="1" applyBorder="1" applyAlignment="1">
      <alignment horizontal="center" vertical="center"/>
    </xf>
    <xf numFmtId="44" fontId="20" fillId="3" borderId="1" xfId="2" applyFont="1" applyFill="1" applyBorder="1" applyAlignment="1">
      <alignment horizontal="center" vertical="center"/>
    </xf>
    <xf numFmtId="44" fontId="20" fillId="3" borderId="40" xfId="2" applyFont="1" applyFill="1" applyBorder="1" applyAlignment="1">
      <alignment horizontal="center" vertical="center"/>
    </xf>
    <xf numFmtId="44" fontId="20" fillId="3" borderId="41" xfId="2" applyFont="1" applyFill="1" applyBorder="1" applyAlignment="1">
      <alignment horizontal="center" vertical="center"/>
    </xf>
    <xf numFmtId="44" fontId="20" fillId="3" borderId="2" xfId="2" applyFont="1" applyFill="1" applyBorder="1" applyAlignment="1">
      <alignment horizontal="center" vertical="center"/>
    </xf>
    <xf numFmtId="44" fontId="20" fillId="3" borderId="36" xfId="2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 wrapText="1"/>
    </xf>
    <xf numFmtId="0" fontId="18" fillId="0" borderId="2" xfId="1" applyBorder="1" applyAlignment="1">
      <alignment horizontal="center" vertical="center"/>
    </xf>
    <xf numFmtId="0" fontId="18" fillId="0" borderId="13" xfId="1" applyBorder="1" applyAlignment="1">
      <alignment horizontal="center" vertical="center"/>
    </xf>
    <xf numFmtId="0" fontId="18" fillId="0" borderId="35" xfId="1" applyBorder="1" applyAlignment="1">
      <alignment horizontal="center" vertical="center"/>
    </xf>
    <xf numFmtId="0" fontId="18" fillId="0" borderId="2" xfId="1" applyBorder="1" applyAlignment="1">
      <alignment horizontal="left" vertical="center"/>
    </xf>
    <xf numFmtId="0" fontId="18" fillId="0" borderId="13" xfId="1" applyBorder="1" applyAlignment="1">
      <alignment horizontal="left" vertical="center"/>
    </xf>
    <xf numFmtId="0" fontId="18" fillId="0" borderId="35" xfId="1" applyBorder="1" applyAlignment="1">
      <alignment horizontal="left" vertical="center"/>
    </xf>
    <xf numFmtId="0" fontId="18" fillId="0" borderId="2" xfId="1" applyBorder="1" applyAlignment="1">
      <alignment horizontal="center"/>
    </xf>
    <xf numFmtId="0" fontId="18" fillId="0" borderId="13" xfId="1" applyBorder="1" applyAlignment="1">
      <alignment horizontal="center"/>
    </xf>
    <xf numFmtId="0" fontId="18" fillId="0" borderId="35" xfId="1" applyBorder="1" applyAlignment="1">
      <alignment horizontal="center"/>
    </xf>
    <xf numFmtId="0" fontId="18" fillId="0" borderId="8" xfId="1" applyBorder="1" applyAlignment="1">
      <alignment horizontal="center" vertical="center"/>
    </xf>
    <xf numFmtId="0" fontId="18" fillId="0" borderId="13" xfId="1" applyBorder="1" applyAlignment="1">
      <alignment horizontal="left" vertical="center" wrapText="1"/>
    </xf>
    <xf numFmtId="0" fontId="18" fillId="0" borderId="8" xfId="1" applyBorder="1" applyAlignment="1">
      <alignment horizontal="left" vertical="center" wrapText="1"/>
    </xf>
    <xf numFmtId="0" fontId="18" fillId="0" borderId="8" xfId="1" applyBorder="1" applyAlignment="1">
      <alignment horizontal="center"/>
    </xf>
    <xf numFmtId="0" fontId="18" fillId="0" borderId="2" xfId="1" applyBorder="1" applyAlignment="1">
      <alignment horizontal="left" vertical="center" wrapText="1"/>
    </xf>
    <xf numFmtId="0" fontId="18" fillId="0" borderId="35" xfId="1" applyBorder="1" applyAlignment="1">
      <alignment horizontal="left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0" borderId="4" xfId="1" applyBorder="1" applyAlignment="1">
      <alignment horizontal="center" vertical="center"/>
    </xf>
    <xf numFmtId="0" fontId="18" fillId="0" borderId="4" xfId="1" applyBorder="1" applyAlignment="1">
      <alignment horizontal="left" vertical="center"/>
    </xf>
    <xf numFmtId="0" fontId="18" fillId="0" borderId="4" xfId="1" applyBorder="1" applyAlignment="1">
      <alignment horizontal="center"/>
    </xf>
    <xf numFmtId="0" fontId="12" fillId="0" borderId="9" xfId="1" applyFont="1" applyBorder="1" applyAlignment="1">
      <alignment horizontal="center" vertical="center" wrapText="1"/>
    </xf>
    <xf numFmtId="49" fontId="21" fillId="0" borderId="34" xfId="1" applyNumberFormat="1" applyFont="1" applyBorder="1" applyAlignment="1">
      <alignment horizontal="center" vertical="center"/>
    </xf>
    <xf numFmtId="0" fontId="20" fillId="3" borderId="38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0" fillId="3" borderId="39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3" fillId="3" borderId="30" xfId="1" applyFont="1" applyFill="1" applyBorder="1" applyAlignment="1">
      <alignment horizontal="left" vertical="center" wrapText="1"/>
    </xf>
    <xf numFmtId="0" fontId="23" fillId="3" borderId="0" xfId="1" applyFont="1" applyFill="1" applyAlignment="1">
      <alignment horizontal="left" vertical="center" wrapText="1"/>
    </xf>
    <xf numFmtId="0" fontId="23" fillId="3" borderId="0" xfId="1" applyFont="1" applyFill="1" applyBorder="1" applyAlignment="1">
      <alignment horizontal="left" vertical="center" wrapText="1"/>
    </xf>
    <xf numFmtId="0" fontId="23" fillId="3" borderId="31" xfId="1" applyFont="1" applyFill="1" applyBorder="1" applyAlignment="1">
      <alignment horizontal="left" vertical="center" wrapText="1"/>
    </xf>
    <xf numFmtId="0" fontId="20" fillId="3" borderId="20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40" xfId="1" applyFont="1" applyFill="1" applyBorder="1" applyAlignment="1">
      <alignment horizontal="center" vertical="center"/>
    </xf>
    <xf numFmtId="0" fontId="20" fillId="3" borderId="41" xfId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0" fontId="20" fillId="3" borderId="36" xfId="1" applyFont="1" applyFill="1" applyBorder="1" applyAlignment="1">
      <alignment horizontal="center" vertical="center"/>
    </xf>
    <xf numFmtId="0" fontId="18" fillId="0" borderId="35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22" fillId="0" borderId="5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left" vertical="center" wrapText="1"/>
    </xf>
    <xf numFmtId="0" fontId="18" fillId="0" borderId="5" xfId="1" applyBorder="1" applyAlignment="1">
      <alignment horizontal="left" vertical="center"/>
    </xf>
    <xf numFmtId="0" fontId="18" fillId="0" borderId="36" xfId="1" applyBorder="1" applyAlignment="1">
      <alignment horizontal="center" vertical="center"/>
    </xf>
    <xf numFmtId="0" fontId="18" fillId="0" borderId="14" xfId="1" applyBorder="1" applyAlignment="1">
      <alignment horizontal="center" vertical="center"/>
    </xf>
    <xf numFmtId="0" fontId="18" fillId="0" borderId="9" xfId="1" applyBorder="1" applyAlignment="1">
      <alignment horizontal="left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18" fillId="6" borderId="0" xfId="1" applyFont="1" applyFill="1" applyAlignment="1">
      <alignment horizontal="center" vertical="center"/>
    </xf>
    <xf numFmtId="9" fontId="0" fillId="0" borderId="2" xfId="3" applyFont="1" applyBorder="1" applyAlignment="1">
      <alignment horizontal="center" vertical="center"/>
    </xf>
    <xf numFmtId="9" fontId="0" fillId="0" borderId="13" xfId="3" applyFont="1" applyBorder="1" applyAlignment="1">
      <alignment horizontal="center" vertical="center"/>
    </xf>
    <xf numFmtId="9" fontId="0" fillId="0" borderId="35" xfId="3" applyFont="1" applyBorder="1" applyAlignment="1">
      <alignment horizontal="center" vertical="center"/>
    </xf>
    <xf numFmtId="0" fontId="18" fillId="0" borderId="13" xfId="1" applyBorder="1" applyAlignment="1">
      <alignment horizontal="center" vertical="center" wrapText="1"/>
    </xf>
    <xf numFmtId="0" fontId="18" fillId="0" borderId="35" xfId="1" applyBorder="1" applyAlignment="1">
      <alignment horizontal="center" vertical="center" wrapText="1"/>
    </xf>
  </cellXfs>
  <cellStyles count="30">
    <cellStyle name="Excel Built-in Normal" xfId="9"/>
    <cellStyle name="Excel Built-in Normal 2" xfId="13"/>
    <cellStyle name="Migliaia" xfId="18" builtinId="3"/>
    <cellStyle name="Normale" xfId="0" builtinId="0"/>
    <cellStyle name="Normale 2" xfId="1"/>
    <cellStyle name="Normale 2 2" xfId="25"/>
    <cellStyle name="Normale 3" xfId="4"/>
    <cellStyle name="Normale 3 2" xfId="26"/>
    <cellStyle name="Normale 4" xfId="24"/>
    <cellStyle name="Percentuale" xfId="5" builtinId="5"/>
    <cellStyle name="Percentuale 2" xfId="3"/>
    <cellStyle name="Percentuale 2 2" xfId="27"/>
    <cellStyle name="Valuta 2" xfId="2"/>
    <cellStyle name="Valuta 2 10" xfId="20"/>
    <cellStyle name="Valuta 2 11" xfId="21"/>
    <cellStyle name="Valuta 2 12" xfId="22"/>
    <cellStyle name="Valuta 2 13" xfId="28"/>
    <cellStyle name="Valuta 2 14" xfId="29"/>
    <cellStyle name="Valuta 2 2" xfId="6"/>
    <cellStyle name="Valuta 2 2 2" xfId="11"/>
    <cellStyle name="Valuta 2 3" xfId="7"/>
    <cellStyle name="Valuta 2 3 2" xfId="12"/>
    <cellStyle name="Valuta 2 4" xfId="14"/>
    <cellStyle name="Valuta 2 5" xfId="15"/>
    <cellStyle name="Valuta 2 6" xfId="16"/>
    <cellStyle name="Valuta 2 7" xfId="17"/>
    <cellStyle name="Valuta 2 8" xfId="10"/>
    <cellStyle name="Valuta 2 9" xfId="19"/>
    <cellStyle name="Valuta 3" xfId="8"/>
    <cellStyle name="Valuta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227638</xdr:colOff>
      <xdr:row>4</xdr:row>
      <xdr:rowOff>160099</xdr:rowOff>
    </xdr:from>
    <xdr:to>
      <xdr:col>3</xdr:col>
      <xdr:colOff>348503</xdr:colOff>
      <xdr:row>6</xdr:row>
      <xdr:rowOff>74374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952EBD3D-65B9-4B69-8885-756A1C24EFC6}"/>
            </a:ext>
          </a:extLst>
        </xdr:cNvPr>
        <xdr:cNvSpPr/>
      </xdr:nvSpPr>
      <xdr:spPr>
        <a:xfrm rot="19729967">
          <a:off x="2574598" y="1447879"/>
          <a:ext cx="1149565" cy="31051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2k12-1\Sharing-Accreditate-Monitoraggio\SPECIALISTICA\Tetti%20di%20spesa\2023\Indicatori_ex_DD_130_2024\Indicatori%20per%20branca\doC%20LAVORO\Cons_SPEC_2023_tetto_provvi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AD"/>
      <sheetName val="2 BV"/>
      <sheetName val="VMP_BV"/>
      <sheetName val="3 CA"/>
      <sheetName val="4 MN"/>
      <sheetName val="5 RAD"/>
      <sheetName val="6 LAB"/>
      <sheetName val="7 RT"/>
      <sheetName val="8 DI"/>
      <sheetName val="9 FKT"/>
      <sheetName val="6 bis LAB_2024"/>
      <sheetName val="6 ter var AGGR_2024"/>
      <sheetName val="Lab_riclassifiche 2023"/>
      <sheetName val="tot FKT"/>
      <sheetName val="tot DI"/>
    </sheetNames>
    <sheetDataSet>
      <sheetData sheetId="0"/>
      <sheetData sheetId="1"/>
      <sheetData sheetId="2"/>
      <sheetData sheetId="3">
        <row r="25">
          <cell r="A25">
            <v>440003</v>
          </cell>
          <cell r="B25" t="str">
            <v>ISTITUTO CARDIOLOGICO MEDITERRANEO S.R.L.</v>
          </cell>
          <cell r="C25">
            <v>7843</v>
          </cell>
          <cell r="D25">
            <v>282344.19552663184</v>
          </cell>
          <cell r="E25">
            <v>252182</v>
          </cell>
          <cell r="F25">
            <v>0.01</v>
          </cell>
          <cell r="G25" t="str">
            <v>SI</v>
          </cell>
          <cell r="H25">
            <v>0</v>
          </cell>
          <cell r="I25"/>
          <cell r="J25">
            <v>9094</v>
          </cell>
          <cell r="K25">
            <v>305648.01999999816</v>
          </cell>
          <cell r="L25">
            <v>254317.83800000133</v>
          </cell>
          <cell r="M25">
            <v>0.01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252182</v>
          </cell>
          <cell r="S25">
            <v>2135.8380000013276</v>
          </cell>
          <cell r="T25">
            <v>0</v>
          </cell>
          <cell r="U25">
            <v>2135.8380000013276</v>
          </cell>
        </row>
        <row r="26">
          <cell r="A26">
            <v>440018</v>
          </cell>
          <cell r="B26" t="str">
            <v>EMINA SRL (ex 510251 Studio Iaccarino)</v>
          </cell>
          <cell r="C26">
            <v>1628</v>
          </cell>
          <cell r="D26">
            <v>58600</v>
          </cell>
          <cell r="E26">
            <v>51804</v>
          </cell>
          <cell r="F26">
            <v>0.01</v>
          </cell>
          <cell r="G26" t="str">
            <v>SI</v>
          </cell>
          <cell r="H26">
            <v>0</v>
          </cell>
          <cell r="I26"/>
          <cell r="J26">
            <v>1643</v>
          </cell>
          <cell r="K26">
            <v>61387.020000000761</v>
          </cell>
          <cell r="L26">
            <v>50453.990000000005</v>
          </cell>
          <cell r="M26">
            <v>0.01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50453.990000000005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440076</v>
          </cell>
          <cell r="B27" t="str">
            <v>CLINICA MEDITERRANEA SPA  (LABORATORIO DI ANALISI)</v>
          </cell>
          <cell r="C27">
            <v>1224</v>
          </cell>
          <cell r="D27">
            <v>44064.198211854171</v>
          </cell>
          <cell r="E27">
            <v>39356.918999999994</v>
          </cell>
          <cell r="F27">
            <v>0.01</v>
          </cell>
          <cell r="G27" t="str">
            <v>SI</v>
          </cell>
          <cell r="H27">
            <v>0</v>
          </cell>
          <cell r="I27"/>
          <cell r="J27">
            <v>1777</v>
          </cell>
          <cell r="K27">
            <v>65232.260000001414</v>
          </cell>
          <cell r="L27">
            <v>55725.240000000544</v>
          </cell>
          <cell r="M27">
            <v>0.01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39356.918999999994</v>
          </cell>
          <cell r="S27">
            <v>3935.6918999999998</v>
          </cell>
          <cell r="T27">
            <v>12432.629100000549</v>
          </cell>
          <cell r="U27">
            <v>16368.321000000549</v>
          </cell>
        </row>
        <row r="28">
          <cell r="A28">
            <v>450046</v>
          </cell>
          <cell r="B28" t="str">
            <v>CLINIC CENTER S.P.A. - (CENTRO DI RIABILITAZIONE EX ART. 44 )</v>
          </cell>
          <cell r="C28">
            <v>6370</v>
          </cell>
          <cell r="D28">
            <v>229307.39319223812</v>
          </cell>
          <cell r="E28">
            <v>204811</v>
          </cell>
          <cell r="F28">
            <v>0.01</v>
          </cell>
          <cell r="G28" t="str">
            <v>SI</v>
          </cell>
          <cell r="H28">
            <v>0</v>
          </cell>
          <cell r="I28"/>
          <cell r="J28">
            <v>6092</v>
          </cell>
          <cell r="K28">
            <v>221158.33999999912</v>
          </cell>
          <cell r="L28">
            <v>199183.47000000006</v>
          </cell>
          <cell r="M28">
            <v>0.01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199183.47000000006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450057</v>
          </cell>
          <cell r="B29" t="str">
            <v>CENTRO DI CARDIOLOGIA PREVENTIVA DEL PROF. L. D'ANDREA S.R.L.</v>
          </cell>
          <cell r="C29">
            <v>6522</v>
          </cell>
          <cell r="D29">
            <v>234780.02180068032</v>
          </cell>
          <cell r="E29">
            <v>209699</v>
          </cell>
          <cell r="F29">
            <v>0.01</v>
          </cell>
          <cell r="G29" t="str">
            <v>SI</v>
          </cell>
          <cell r="H29">
            <v>0</v>
          </cell>
          <cell r="I29"/>
          <cell r="J29">
            <v>6877</v>
          </cell>
          <cell r="K29">
            <v>232873.54999999702</v>
          </cell>
          <cell r="L29">
            <v>210721.39599999785</v>
          </cell>
          <cell r="M29">
            <v>0.01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209699</v>
          </cell>
          <cell r="S29">
            <v>1022.3959999978542</v>
          </cell>
          <cell r="T29">
            <v>0</v>
          </cell>
          <cell r="U29">
            <v>1022.3959999978542</v>
          </cell>
        </row>
        <row r="30">
          <cell r="A30">
            <v>450060</v>
          </cell>
          <cell r="B30" t="str">
            <v>CENTRO CARDIOLOGICO NARDI S.A.S.</v>
          </cell>
          <cell r="C30">
            <v>3246</v>
          </cell>
          <cell r="D30">
            <v>116870.92401567604</v>
          </cell>
          <cell r="E30">
            <v>104385.86600000151</v>
          </cell>
          <cell r="F30">
            <v>0.01</v>
          </cell>
          <cell r="G30" t="str">
            <v>SI</v>
          </cell>
          <cell r="H30">
            <v>0</v>
          </cell>
          <cell r="I30"/>
          <cell r="J30">
            <v>3335</v>
          </cell>
          <cell r="K30">
            <v>118513.3800000011</v>
          </cell>
          <cell r="L30">
            <v>103870.1860000022</v>
          </cell>
          <cell r="M30">
            <v>0.01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103870.1860000022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460090</v>
          </cell>
          <cell r="B31" t="str">
            <v>CARDIO VASCULAR CENTER S.A.S. DI A. VECCHIONI</v>
          </cell>
          <cell r="C31">
            <v>4726</v>
          </cell>
          <cell r="D31">
            <v>170153.62292862925</v>
          </cell>
          <cell r="E31">
            <v>151976.49399999855</v>
          </cell>
          <cell r="F31">
            <v>0.01</v>
          </cell>
          <cell r="G31" t="str">
            <v>SI</v>
          </cell>
          <cell r="H31">
            <v>0</v>
          </cell>
          <cell r="I31"/>
          <cell r="J31">
            <v>5030</v>
          </cell>
          <cell r="K31">
            <v>167809.79999999973</v>
          </cell>
          <cell r="L31">
            <v>153512.16400000048</v>
          </cell>
          <cell r="M31">
            <v>0.01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151976.49399999855</v>
          </cell>
          <cell r="S31">
            <v>1535.6700000019337</v>
          </cell>
          <cell r="T31">
            <v>0</v>
          </cell>
          <cell r="U31">
            <v>1535.6700000019337</v>
          </cell>
        </row>
        <row r="32">
          <cell r="A32">
            <v>460092</v>
          </cell>
          <cell r="B32" t="str">
            <v>DOTT. ESPOSITO CLAUDIO</v>
          </cell>
          <cell r="C32">
            <v>2923</v>
          </cell>
          <cell r="D32">
            <v>105236.14022543334</v>
          </cell>
          <cell r="E32">
            <v>93994</v>
          </cell>
          <cell r="F32">
            <v>0.01</v>
          </cell>
          <cell r="G32" t="str">
            <v>SI</v>
          </cell>
          <cell r="H32">
            <v>0</v>
          </cell>
          <cell r="I32"/>
          <cell r="J32">
            <v>3318</v>
          </cell>
          <cell r="K32">
            <v>105086.55000000063</v>
          </cell>
          <cell r="L32">
            <v>93973.750000001717</v>
          </cell>
          <cell r="M32">
            <v>0.01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93973.750000001717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460103</v>
          </cell>
          <cell r="B33" t="str">
            <v>DIAGNOSTICA MORI S.R.L.</v>
          </cell>
          <cell r="C33">
            <v>9104</v>
          </cell>
          <cell r="D33">
            <v>327738.73399686359</v>
          </cell>
          <cell r="E33">
            <v>292727.14199998917</v>
          </cell>
          <cell r="F33">
            <v>0.01</v>
          </cell>
          <cell r="G33" t="str">
            <v>SI</v>
          </cell>
          <cell r="H33">
            <v>0</v>
          </cell>
          <cell r="I33"/>
          <cell r="J33">
            <v>8875</v>
          </cell>
          <cell r="K33">
            <v>299793.58999999758</v>
          </cell>
          <cell r="L33">
            <v>279104.72599999874</v>
          </cell>
          <cell r="M33">
            <v>0.01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279104.72599999874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460120</v>
          </cell>
          <cell r="B34" t="str">
            <v>Istituto Diagnostico Varelli S.r.l. - Pianura</v>
          </cell>
          <cell r="C34">
            <v>3689</v>
          </cell>
          <cell r="D34">
            <v>132800.0351386065</v>
          </cell>
          <cell r="E34">
            <v>118613.30599999949</v>
          </cell>
          <cell r="F34">
            <v>0.01</v>
          </cell>
          <cell r="G34" t="str">
            <v>SI</v>
          </cell>
          <cell r="H34">
            <v>0</v>
          </cell>
          <cell r="I34"/>
          <cell r="J34">
            <v>3738</v>
          </cell>
          <cell r="K34">
            <v>142478.6700000015</v>
          </cell>
          <cell r="L34">
            <v>126404.28600000191</v>
          </cell>
          <cell r="M34">
            <v>0.01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118613.30599999949</v>
          </cell>
          <cell r="S34">
            <v>7790.9800000024261</v>
          </cell>
          <cell r="T34">
            <v>0</v>
          </cell>
          <cell r="U34">
            <v>7790.9800000024261</v>
          </cell>
        </row>
        <row r="35">
          <cell r="A35">
            <v>460133</v>
          </cell>
          <cell r="B35" t="str">
            <v>Istituto Diagnostico Varelli S.r.l. - Soccavo</v>
          </cell>
          <cell r="C35">
            <v>21505</v>
          </cell>
          <cell r="D35">
            <v>774166.11530135502</v>
          </cell>
          <cell r="E35">
            <v>691463.69</v>
          </cell>
          <cell r="F35">
            <v>0.01</v>
          </cell>
          <cell r="G35" t="str">
            <v>SI</v>
          </cell>
          <cell r="H35">
            <v>0</v>
          </cell>
          <cell r="I35"/>
          <cell r="J35">
            <v>22194</v>
          </cell>
          <cell r="K35">
            <v>818419.92999993195</v>
          </cell>
          <cell r="L35">
            <v>704800.73099992797</v>
          </cell>
          <cell r="M35">
            <v>0.01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691463.69</v>
          </cell>
          <cell r="S35">
            <v>13337.040999928024</v>
          </cell>
          <cell r="T35">
            <v>0</v>
          </cell>
          <cell r="U35">
            <v>13337.040999928024</v>
          </cell>
        </row>
        <row r="36">
          <cell r="A36">
            <v>460139</v>
          </cell>
          <cell r="B36" t="str">
            <v>VOMERO CENTER &amp; C. S.N.C.</v>
          </cell>
          <cell r="C36">
            <v>10536</v>
          </cell>
          <cell r="D36">
            <v>379280.56825306849</v>
          </cell>
          <cell r="E36">
            <v>338762.87799999572</v>
          </cell>
          <cell r="F36">
            <v>0.01</v>
          </cell>
          <cell r="G36" t="str">
            <v>SI</v>
          </cell>
          <cell r="H36">
            <v>0</v>
          </cell>
          <cell r="I36"/>
          <cell r="J36">
            <v>11880</v>
          </cell>
          <cell r="K36">
            <v>408504.11999998288</v>
          </cell>
          <cell r="L36">
            <v>378755.95999999519</v>
          </cell>
          <cell r="M36">
            <v>0.01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338762.87799999572</v>
          </cell>
          <cell r="S36">
            <v>33876.287799999576</v>
          </cell>
          <cell r="T36">
            <v>6116.7941999998948</v>
          </cell>
          <cell r="U36">
            <v>39993.081999999471</v>
          </cell>
        </row>
        <row r="37">
          <cell r="A37">
            <v>470124</v>
          </cell>
          <cell r="B37" t="str">
            <v>CE. CARD. S.R.L.</v>
          </cell>
          <cell r="C37">
            <v>13567</v>
          </cell>
          <cell r="D37">
            <v>488398.30915005459</v>
          </cell>
          <cell r="E37">
            <v>436223.8160000057</v>
          </cell>
          <cell r="F37">
            <v>0.01</v>
          </cell>
          <cell r="G37" t="str">
            <v>SI</v>
          </cell>
          <cell r="H37">
            <v>0</v>
          </cell>
          <cell r="I37"/>
          <cell r="J37">
            <v>14591</v>
          </cell>
          <cell r="K37">
            <v>538151.69999995513</v>
          </cell>
          <cell r="L37">
            <v>461236.5819999844</v>
          </cell>
          <cell r="M37">
            <v>0.01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436223.8160000057</v>
          </cell>
          <cell r="S37">
            <v>25012.765999978699</v>
          </cell>
          <cell r="T37">
            <v>0</v>
          </cell>
          <cell r="U37">
            <v>25012.765999978699</v>
          </cell>
        </row>
        <row r="38">
          <cell r="A38">
            <v>470125</v>
          </cell>
          <cell r="B38" t="str">
            <v>CLINICA SANATRIX S.P.A.</v>
          </cell>
          <cell r="C38">
            <v>989</v>
          </cell>
          <cell r="D38">
            <v>35604.554496127472</v>
          </cell>
          <cell r="E38">
            <v>31801</v>
          </cell>
          <cell r="F38">
            <v>0.01</v>
          </cell>
          <cell r="G38" t="str">
            <v>SI</v>
          </cell>
          <cell r="H38">
            <v>0</v>
          </cell>
          <cell r="I38"/>
          <cell r="J38">
            <v>1193</v>
          </cell>
          <cell r="K38">
            <v>43605.920000000187</v>
          </cell>
          <cell r="L38">
            <v>36813.207000000097</v>
          </cell>
          <cell r="M38">
            <v>0.01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31801</v>
          </cell>
          <cell r="S38">
            <v>3180.1000000000004</v>
          </cell>
          <cell r="T38">
            <v>1832.1070000000964</v>
          </cell>
          <cell r="U38">
            <v>5012.2070000000967</v>
          </cell>
        </row>
        <row r="39">
          <cell r="A39">
            <v>470127</v>
          </cell>
          <cell r="B39" t="str">
            <v>NEW MEDICAL CENTER</v>
          </cell>
          <cell r="C39">
            <v>4789</v>
          </cell>
          <cell r="D39">
            <v>172386.6815610592</v>
          </cell>
          <cell r="E39">
            <v>153971</v>
          </cell>
          <cell r="F39">
            <v>0.01</v>
          </cell>
          <cell r="G39" t="str">
            <v>SI</v>
          </cell>
          <cell r="H39">
            <v>0</v>
          </cell>
          <cell r="I39"/>
          <cell r="J39">
            <v>5143</v>
          </cell>
          <cell r="K39">
            <v>188069.64000000025</v>
          </cell>
          <cell r="L39">
            <v>165344.14900000146</v>
          </cell>
          <cell r="M39">
            <v>0.01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153971</v>
          </cell>
          <cell r="S39">
            <v>11373.14900000146</v>
          </cell>
          <cell r="T39">
            <v>0</v>
          </cell>
          <cell r="U39">
            <v>11373.14900000146</v>
          </cell>
        </row>
        <row r="40">
          <cell r="A40">
            <v>470128</v>
          </cell>
          <cell r="B40" t="str">
            <v>S.D.C. S.R.L.</v>
          </cell>
          <cell r="C40">
            <v>12928</v>
          </cell>
          <cell r="D40">
            <v>465411.95121966331</v>
          </cell>
          <cell r="E40">
            <v>415693.03900000476</v>
          </cell>
          <cell r="F40">
            <v>0.01</v>
          </cell>
          <cell r="G40" t="str">
            <v>SI</v>
          </cell>
          <cell r="H40">
            <v>0</v>
          </cell>
          <cell r="I40"/>
          <cell r="J40">
            <v>16142</v>
          </cell>
          <cell r="K40">
            <v>560824.52999993728</v>
          </cell>
          <cell r="L40">
            <v>481419.8439999785</v>
          </cell>
          <cell r="M40">
            <v>0.01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415693.03900000476</v>
          </cell>
          <cell r="S40">
            <v>41569.303900000479</v>
          </cell>
          <cell r="T40">
            <v>24157.501099973262</v>
          </cell>
          <cell r="U40">
            <v>65726.804999973741</v>
          </cell>
        </row>
        <row r="41">
          <cell r="A41">
            <v>470129</v>
          </cell>
          <cell r="B41" t="str">
            <v>CARDIONOVA S.A.S.</v>
          </cell>
          <cell r="C41">
            <v>17073</v>
          </cell>
          <cell r="D41">
            <v>614632.84473452368</v>
          </cell>
          <cell r="E41">
            <v>548973</v>
          </cell>
          <cell r="F41">
            <v>0.01</v>
          </cell>
          <cell r="G41" t="str">
            <v>SI</v>
          </cell>
          <cell r="H41">
            <v>0</v>
          </cell>
          <cell r="I41"/>
          <cell r="J41">
            <v>18484</v>
          </cell>
          <cell r="K41">
            <v>660589.97999991558</v>
          </cell>
          <cell r="L41">
            <v>556681.51099996769</v>
          </cell>
          <cell r="M41">
            <v>0.01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548973</v>
          </cell>
          <cell r="S41">
            <v>7708.5109999676934</v>
          </cell>
          <cell r="T41">
            <v>0</v>
          </cell>
          <cell r="U41">
            <v>7708.5109999676934</v>
          </cell>
        </row>
        <row r="42">
          <cell r="A42">
            <v>480212</v>
          </cell>
          <cell r="B42" t="str">
            <v>HERMITAGE CAPODIMONTE SPA</v>
          </cell>
          <cell r="C42">
            <v>444</v>
          </cell>
          <cell r="D42">
            <v>15974.522296492149</v>
          </cell>
          <cell r="E42">
            <v>14268</v>
          </cell>
          <cell r="F42">
            <v>0.01</v>
          </cell>
          <cell r="G42" t="str">
            <v>SI</v>
          </cell>
          <cell r="H42">
            <v>0</v>
          </cell>
          <cell r="I42"/>
          <cell r="J42">
            <v>101</v>
          </cell>
          <cell r="K42">
            <v>4060.8499999999972</v>
          </cell>
          <cell r="L42">
            <v>3463.1999999999994</v>
          </cell>
          <cell r="M42">
            <v>0.01</v>
          </cell>
          <cell r="N42">
            <v>0</v>
          </cell>
          <cell r="O42">
            <v>0</v>
          </cell>
          <cell r="P42">
            <v>170</v>
          </cell>
          <cell r="Q42">
            <v>0</v>
          </cell>
          <cell r="R42">
            <v>3293.1999999999994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490194</v>
          </cell>
          <cell r="B43" t="str">
            <v>PINETA CENTER S.N.C. DI V. DE MICHELE DI I. DE MICHELE</v>
          </cell>
          <cell r="C43">
            <v>5413</v>
          </cell>
          <cell r="D43">
            <v>194853.79250328711</v>
          </cell>
          <cell r="E43">
            <v>174038</v>
          </cell>
          <cell r="F43">
            <v>0.01</v>
          </cell>
          <cell r="G43" t="str">
            <v>SI</v>
          </cell>
          <cell r="H43">
            <v>0</v>
          </cell>
          <cell r="I43"/>
          <cell r="J43">
            <v>6166</v>
          </cell>
          <cell r="K43">
            <v>214152.79000000071</v>
          </cell>
          <cell r="L43">
            <v>185005.9790000013</v>
          </cell>
          <cell r="M43">
            <v>0.01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174038</v>
          </cell>
          <cell r="S43">
            <v>10967.979000001302</v>
          </cell>
          <cell r="T43">
            <v>0</v>
          </cell>
          <cell r="U43">
            <v>10967.979000001302</v>
          </cell>
        </row>
        <row r="44">
          <cell r="A44">
            <v>490195</v>
          </cell>
          <cell r="B44" t="str">
            <v>STUDIO POLID. CARD. SANTORO S.N.C.</v>
          </cell>
          <cell r="C44">
            <v>3757</v>
          </cell>
          <cell r="D44">
            <v>135248.26839194362</v>
          </cell>
          <cell r="E44">
            <v>120800</v>
          </cell>
          <cell r="F44">
            <v>0.01</v>
          </cell>
          <cell r="G44" t="str">
            <v>SI</v>
          </cell>
          <cell r="H44">
            <v>0</v>
          </cell>
          <cell r="I44"/>
          <cell r="J44">
            <v>4500</v>
          </cell>
          <cell r="K44">
            <v>147093.33000000141</v>
          </cell>
          <cell r="L44">
            <v>130892.52000000265</v>
          </cell>
          <cell r="M44">
            <v>0.01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120800</v>
          </cell>
          <cell r="S44">
            <v>10092.520000002653</v>
          </cell>
          <cell r="T44">
            <v>0</v>
          </cell>
          <cell r="U44">
            <v>10092.520000002653</v>
          </cell>
        </row>
        <row r="45">
          <cell r="A45">
            <v>490206</v>
          </cell>
          <cell r="B45" t="str">
            <v>LABORATORIO ANALISI CLINICHE C/2 S.A.S. DI B. CIRILLO</v>
          </cell>
          <cell r="C45">
            <v>3870</v>
          </cell>
          <cell r="D45">
            <v>139325.86933137622</v>
          </cell>
          <cell r="E45">
            <v>124442</v>
          </cell>
          <cell r="F45">
            <v>0.01</v>
          </cell>
          <cell r="G45" t="str">
            <v>SI</v>
          </cell>
          <cell r="H45">
            <v>0</v>
          </cell>
          <cell r="I45"/>
          <cell r="J45">
            <v>4005</v>
          </cell>
          <cell r="K45">
            <v>134654.13000000175</v>
          </cell>
          <cell r="L45">
            <v>122379.11800000237</v>
          </cell>
          <cell r="M45">
            <v>0.01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122379.11800000237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490231</v>
          </cell>
          <cell r="B46" t="str">
            <v>CUOMO - ZARRA S.A.S. DI FEDERICA MANIERI</v>
          </cell>
          <cell r="C46">
            <v>7971</v>
          </cell>
          <cell r="D46">
            <v>286939.05391637137</v>
          </cell>
          <cell r="E46">
            <v>256286</v>
          </cell>
          <cell r="F46">
            <v>0.01</v>
          </cell>
          <cell r="G46" t="str">
            <v>SI</v>
          </cell>
          <cell r="H46">
            <v>0</v>
          </cell>
          <cell r="I46"/>
          <cell r="J46">
            <v>7465</v>
          </cell>
          <cell r="K46">
            <v>274665.50999999832</v>
          </cell>
          <cell r="L46">
            <v>238734.03599999938</v>
          </cell>
          <cell r="M46">
            <v>0.01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238734.03599999938</v>
          </cell>
          <cell r="S46">
            <v>0</v>
          </cell>
          <cell r="T46">
            <v>0</v>
          </cell>
          <cell r="U46">
            <v>0</v>
          </cell>
        </row>
        <row r="47">
          <cell r="A47">
            <v>500228</v>
          </cell>
          <cell r="B47" t="str">
            <v>C.C.S. S.R.L.</v>
          </cell>
          <cell r="C47">
            <v>10278</v>
          </cell>
          <cell r="D47">
            <v>370014.84037930029</v>
          </cell>
          <cell r="E47">
            <v>330486.98699999036</v>
          </cell>
          <cell r="F47">
            <v>0.01</v>
          </cell>
          <cell r="G47" t="str">
            <v>SI</v>
          </cell>
          <cell r="H47">
            <v>0</v>
          </cell>
          <cell r="I47"/>
          <cell r="J47">
            <v>10309</v>
          </cell>
          <cell r="K47">
            <v>351102.87999998964</v>
          </cell>
          <cell r="L47">
            <v>326639.45199999632</v>
          </cell>
          <cell r="M47">
            <v>0.01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326639.45199999632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500265</v>
          </cell>
          <cell r="B48" t="str">
            <v>CARDIOSUD S.A.S.</v>
          </cell>
          <cell r="C48">
            <v>17324</v>
          </cell>
          <cell r="D48">
            <v>623657.63699886668</v>
          </cell>
          <cell r="E48">
            <v>557033.69399996533</v>
          </cell>
          <cell r="F48">
            <v>0.01</v>
          </cell>
          <cell r="G48" t="str">
            <v>SI</v>
          </cell>
          <cell r="H48">
            <v>0</v>
          </cell>
          <cell r="I48"/>
          <cell r="J48">
            <v>17742</v>
          </cell>
          <cell r="K48">
            <v>625455.72999994631</v>
          </cell>
          <cell r="L48">
            <v>569203.39199997019</v>
          </cell>
          <cell r="M48">
            <v>0.01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557033.69399996533</v>
          </cell>
          <cell r="S48">
            <v>12169.698000004864</v>
          </cell>
          <cell r="T48">
            <v>0</v>
          </cell>
          <cell r="U48">
            <v>12169.698000004864</v>
          </cell>
        </row>
        <row r="49">
          <cell r="A49">
            <v>510247</v>
          </cell>
          <cell r="B49" t="str">
            <v>CARDIOCENTER S.R.L.</v>
          </cell>
          <cell r="C49">
            <v>14663</v>
          </cell>
          <cell r="D49">
            <v>527860.4667069132</v>
          </cell>
          <cell r="E49">
            <v>471470.31999999681</v>
          </cell>
          <cell r="F49">
            <v>0.01</v>
          </cell>
          <cell r="G49" t="str">
            <v>SI</v>
          </cell>
          <cell r="H49">
            <v>0</v>
          </cell>
          <cell r="I49"/>
          <cell r="J49">
            <v>15291</v>
          </cell>
          <cell r="K49">
            <v>530069.01999996125</v>
          </cell>
          <cell r="L49">
            <v>453923.00399999059</v>
          </cell>
          <cell r="M49">
            <v>0.01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453923.00399999059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510249</v>
          </cell>
          <cell r="B50" t="str">
            <v>ECOCARDIOSECTOR S.A.S DI PAOLA PIGA</v>
          </cell>
          <cell r="C50">
            <v>3835</v>
          </cell>
          <cell r="D50">
            <v>138054.78192156352</v>
          </cell>
          <cell r="E50">
            <v>123306.7</v>
          </cell>
          <cell r="F50">
            <v>0.01</v>
          </cell>
          <cell r="G50" t="str">
            <v>SI</v>
          </cell>
          <cell r="H50">
            <v>0</v>
          </cell>
          <cell r="I50"/>
          <cell r="J50">
            <v>4117</v>
          </cell>
          <cell r="K50">
            <v>137357.39000000112</v>
          </cell>
          <cell r="L50">
            <v>121790.41500000229</v>
          </cell>
          <cell r="M50">
            <v>0.01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121790.41500000229</v>
          </cell>
          <cell r="S50">
            <v>0</v>
          </cell>
          <cell r="T50">
            <v>0</v>
          </cell>
          <cell r="U50">
            <v>0</v>
          </cell>
        </row>
        <row r="51">
          <cell r="A51">
            <v>510251</v>
          </cell>
          <cell r="B51" t="str">
            <v>STUDIO CARDIOLOGICO CLINICO STRUMENTALE IACCARINO DEL DOTT. IACCARINO PAOLO &amp; C.S.A.S.</v>
          </cell>
          <cell r="C51">
            <v>0</v>
          </cell>
          <cell r="D51">
            <v>0</v>
          </cell>
          <cell r="E51">
            <v>0</v>
          </cell>
          <cell r="F51">
            <v>0.01</v>
          </cell>
          <cell r="G51" t="str">
            <v>SI</v>
          </cell>
          <cell r="H51">
            <v>0</v>
          </cell>
          <cell r="I51"/>
          <cell r="J51">
            <v>0</v>
          </cell>
          <cell r="K51">
            <v>0</v>
          </cell>
          <cell r="L51">
            <v>0</v>
          </cell>
          <cell r="M51">
            <v>0.01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>
            <v>510299</v>
          </cell>
          <cell r="B52" t="str">
            <v>CENTRO MEDICINA NUCLEARE SRL</v>
          </cell>
          <cell r="C52">
            <v>8553</v>
          </cell>
          <cell r="D52">
            <v>307911.492356089</v>
          </cell>
          <cell r="E52">
            <v>275018</v>
          </cell>
          <cell r="F52">
            <v>0.01</v>
          </cell>
          <cell r="G52" t="str">
            <v>SI</v>
          </cell>
          <cell r="H52">
            <v>0</v>
          </cell>
          <cell r="I52"/>
          <cell r="J52">
            <v>9763</v>
          </cell>
          <cell r="K52">
            <v>315221.05999999738</v>
          </cell>
          <cell r="L52">
            <v>276351.36599999975</v>
          </cell>
          <cell r="M52">
            <v>0.01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275018</v>
          </cell>
          <cell r="S52">
            <v>1333.3659999997471</v>
          </cell>
          <cell r="T52">
            <v>0</v>
          </cell>
          <cell r="U52">
            <v>1333.3659999997471</v>
          </cell>
        </row>
        <row r="53">
          <cell r="A53">
            <v>520307</v>
          </cell>
          <cell r="B53" t="str">
            <v>CENTRO MEDICO CAMPANO S.R.L.</v>
          </cell>
          <cell r="C53">
            <v>14263</v>
          </cell>
          <cell r="D53">
            <v>513459.75058520259</v>
          </cell>
          <cell r="E53">
            <v>458608</v>
          </cell>
          <cell r="F53">
            <v>0.01</v>
          </cell>
          <cell r="G53" t="str">
            <v>SI</v>
          </cell>
          <cell r="H53">
            <v>0</v>
          </cell>
          <cell r="I53"/>
          <cell r="J53">
            <v>15127</v>
          </cell>
          <cell r="K53">
            <v>501210.84999996272</v>
          </cell>
          <cell r="L53">
            <v>462083.66799996968</v>
          </cell>
          <cell r="M53">
            <v>0.01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458608</v>
          </cell>
          <cell r="S53">
            <v>3475.6679999696789</v>
          </cell>
          <cell r="T53">
            <v>0</v>
          </cell>
          <cell r="U53">
            <v>3475.6679999696789</v>
          </cell>
        </row>
        <row r="54">
          <cell r="A54">
            <v>520309</v>
          </cell>
          <cell r="B54" t="str">
            <v>HEART CENTER</v>
          </cell>
          <cell r="C54">
            <v>16598</v>
          </cell>
          <cell r="D54">
            <v>597528.07684251061</v>
          </cell>
          <cell r="E54">
            <v>533695.49599996908</v>
          </cell>
          <cell r="F54">
            <v>0.01</v>
          </cell>
          <cell r="G54" t="str">
            <v>SI</v>
          </cell>
          <cell r="H54">
            <v>0</v>
          </cell>
          <cell r="I54"/>
          <cell r="J54">
            <v>16966</v>
          </cell>
          <cell r="K54">
            <v>589418.76999995345</v>
          </cell>
          <cell r="L54">
            <v>539131.61599996558</v>
          </cell>
          <cell r="M54">
            <v>0.01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533695.49599996908</v>
          </cell>
          <cell r="S54">
            <v>5436.1199999965029</v>
          </cell>
          <cell r="T54">
            <v>0</v>
          </cell>
          <cell r="U54">
            <v>5436.1199999965029</v>
          </cell>
        </row>
        <row r="55">
          <cell r="A55">
            <v>530335</v>
          </cell>
          <cell r="B55" t="str">
            <v>CENTRO CARDIOLOGICO ROGLIANI S.A.S</v>
          </cell>
          <cell r="C55">
            <v>8127</v>
          </cell>
          <cell r="D55">
            <v>292556.11155314604</v>
          </cell>
          <cell r="E55">
            <v>261303</v>
          </cell>
          <cell r="F55">
            <v>0.01</v>
          </cell>
          <cell r="G55" t="str">
            <v>SI</v>
          </cell>
          <cell r="H55">
            <v>0</v>
          </cell>
          <cell r="I55"/>
          <cell r="J55">
            <v>8553</v>
          </cell>
          <cell r="K55">
            <v>285870.60000000143</v>
          </cell>
          <cell r="L55">
            <v>262576.48400000198</v>
          </cell>
          <cell r="M55">
            <v>0.01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261303</v>
          </cell>
          <cell r="S55">
            <v>1273.4840000019758</v>
          </cell>
          <cell r="T55">
            <v>0</v>
          </cell>
          <cell r="U55">
            <v>1273.4840000019758</v>
          </cell>
        </row>
        <row r="56">
          <cell r="A56">
            <v>530336</v>
          </cell>
          <cell r="B56" t="str">
            <v>C.C.C. - CENTRO CARDIOL CAMPANO SAS</v>
          </cell>
          <cell r="C56">
            <v>7300</v>
          </cell>
          <cell r="D56">
            <v>262797.01408743527</v>
          </cell>
          <cell r="E56">
            <v>234723</v>
          </cell>
          <cell r="F56">
            <v>0.01</v>
          </cell>
          <cell r="G56" t="str">
            <v>SI</v>
          </cell>
          <cell r="H56">
            <v>0</v>
          </cell>
          <cell r="I56"/>
          <cell r="J56">
            <v>8053</v>
          </cell>
          <cell r="K56">
            <v>277310.02999999706</v>
          </cell>
          <cell r="L56">
            <v>243901.48799999899</v>
          </cell>
          <cell r="M56">
            <v>0.01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234723</v>
          </cell>
          <cell r="S56">
            <v>9178.4879999989935</v>
          </cell>
          <cell r="T56">
            <v>0</v>
          </cell>
          <cell r="U56">
            <v>9178.4879999989935</v>
          </cell>
        </row>
        <row r="57">
          <cell r="A57">
            <v>530337</v>
          </cell>
          <cell r="B57" t="str">
            <v>CENTRO POLIDIAGNOSTICO PERSICO PRIMI S.R.L. - (CENTRO DI RIABILITAZIONE EX ART. 44)</v>
          </cell>
          <cell r="C57">
            <v>2654</v>
          </cell>
          <cell r="D57">
            <v>95531.405205388917</v>
          </cell>
          <cell r="E57">
            <v>85326</v>
          </cell>
          <cell r="F57">
            <v>0.01</v>
          </cell>
          <cell r="G57" t="str">
            <v>SI</v>
          </cell>
          <cell r="H57">
            <v>0</v>
          </cell>
          <cell r="I57"/>
          <cell r="J57">
            <v>2222</v>
          </cell>
          <cell r="K57">
            <v>86680.750000001615</v>
          </cell>
          <cell r="L57">
            <v>78735.122000001167</v>
          </cell>
          <cell r="M57">
            <v>0.01</v>
          </cell>
          <cell r="N57">
            <v>0</v>
          </cell>
          <cell r="O57">
            <v>0</v>
          </cell>
          <cell r="P57">
            <v>1078</v>
          </cell>
          <cell r="Q57">
            <v>0</v>
          </cell>
          <cell r="R57">
            <v>77657.122000001167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530340</v>
          </cell>
          <cell r="B58" t="str">
            <v>I.D.C.DI G. CANONICO GABRIELLA &amp; C. SAS</v>
          </cell>
          <cell r="C58">
            <v>6771</v>
          </cell>
          <cell r="D58">
            <v>243748.05681574217</v>
          </cell>
          <cell r="E58">
            <v>217709</v>
          </cell>
          <cell r="F58">
            <v>0.01</v>
          </cell>
          <cell r="G58" t="str">
            <v>SI</v>
          </cell>
          <cell r="H58">
            <v>0</v>
          </cell>
          <cell r="I58"/>
          <cell r="J58">
            <v>7419</v>
          </cell>
          <cell r="K58">
            <v>243538.85000000289</v>
          </cell>
          <cell r="L58">
            <v>221582.70800000371</v>
          </cell>
          <cell r="M58">
            <v>0.01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217709</v>
          </cell>
          <cell r="S58">
            <v>3873.7080000037095</v>
          </cell>
          <cell r="T58">
            <v>0</v>
          </cell>
          <cell r="U58">
            <v>3873.7080000037095</v>
          </cell>
        </row>
        <row r="59">
          <cell r="A59">
            <v>530342</v>
          </cell>
          <cell r="B59" t="str">
            <v>POLIAMBULATORIO TISANA SOCIETA' A RESPONSABILTA' LIMITATA</v>
          </cell>
          <cell r="C59">
            <v>7514</v>
          </cell>
          <cell r="D59">
            <v>270498.77599362883</v>
          </cell>
          <cell r="E59">
            <v>241602</v>
          </cell>
          <cell r="F59">
            <v>0.01</v>
          </cell>
          <cell r="G59" t="str">
            <v>SI</v>
          </cell>
          <cell r="H59">
            <v>0</v>
          </cell>
          <cell r="I59"/>
          <cell r="J59">
            <v>7340</v>
          </cell>
          <cell r="K59">
            <v>264315.98000000027</v>
          </cell>
          <cell r="L59">
            <v>239530.30800000089</v>
          </cell>
          <cell r="M59">
            <v>0.01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239530.30800000089</v>
          </cell>
          <cell r="S59">
            <v>0</v>
          </cell>
          <cell r="T59">
            <v>0</v>
          </cell>
          <cell r="U59">
            <v>0</v>
          </cell>
        </row>
        <row r="60">
          <cell r="A60">
            <v>530344</v>
          </cell>
          <cell r="B60" t="str">
            <v>GAUDIOSI MARIO &amp; F. S.N.C. DI INCALZA CLARA</v>
          </cell>
          <cell r="C60">
            <v>9227</v>
          </cell>
          <cell r="D60">
            <v>332176.68872081244</v>
          </cell>
          <cell r="E60">
            <v>296691</v>
          </cell>
          <cell r="F60">
            <v>0.01</v>
          </cell>
          <cell r="G60" t="str">
            <v>SI</v>
          </cell>
          <cell r="H60">
            <v>0</v>
          </cell>
          <cell r="I60"/>
          <cell r="J60">
            <v>8853</v>
          </cell>
          <cell r="K60">
            <v>330186.64000000083</v>
          </cell>
          <cell r="L60">
            <v>296967.93800000014</v>
          </cell>
          <cell r="M60">
            <v>0.01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296691</v>
          </cell>
          <cell r="S60">
            <v>276.93800000014016</v>
          </cell>
          <cell r="T60">
            <v>0</v>
          </cell>
          <cell r="U60">
            <v>276.93800000014016</v>
          </cell>
        </row>
        <row r="61">
          <cell r="A61">
            <v>530346</v>
          </cell>
          <cell r="B61" t="str">
            <v>STUDIO CARDIOLOGICO CLINICO STRUMENTALE DR. GIUSEPPE E GAETANO ESPOSITO SAS</v>
          </cell>
          <cell r="C61">
            <v>5613</v>
          </cell>
          <cell r="D61">
            <v>202074.99760683603</v>
          </cell>
          <cell r="E61">
            <v>180487.77999999793</v>
          </cell>
          <cell r="F61">
            <v>0.01</v>
          </cell>
          <cell r="G61" t="str">
            <v>SI</v>
          </cell>
          <cell r="H61">
            <v>0</v>
          </cell>
          <cell r="I61"/>
          <cell r="J61">
            <v>5795</v>
          </cell>
          <cell r="K61">
            <v>199405.61999999912</v>
          </cell>
          <cell r="L61">
            <v>180178.68100000019</v>
          </cell>
          <cell r="M61">
            <v>0.01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180178.68100000019</v>
          </cell>
          <cell r="S61">
            <v>0</v>
          </cell>
          <cell r="T61">
            <v>0</v>
          </cell>
          <cell r="U61">
            <v>0</v>
          </cell>
        </row>
        <row r="62">
          <cell r="A62">
            <v>530349</v>
          </cell>
          <cell r="B62" t="str">
            <v>AURICCHIO SAS DI UMBERTO AURICCHIO</v>
          </cell>
          <cell r="C62">
            <v>12154</v>
          </cell>
          <cell r="D62">
            <v>437550.54034535348</v>
          </cell>
          <cell r="E62">
            <v>390808</v>
          </cell>
          <cell r="F62">
            <v>0.01</v>
          </cell>
          <cell r="G62" t="str">
            <v>SI</v>
          </cell>
          <cell r="H62">
            <v>0</v>
          </cell>
          <cell r="I62"/>
          <cell r="J62">
            <v>12990</v>
          </cell>
          <cell r="K62">
            <v>447143.19999996526</v>
          </cell>
          <cell r="L62">
            <v>389726.74099999404</v>
          </cell>
          <cell r="M62">
            <v>0.01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389726.74099999404</v>
          </cell>
          <cell r="S62">
            <v>0</v>
          </cell>
          <cell r="T62">
            <v>0</v>
          </cell>
          <cell r="U62">
            <v>0</v>
          </cell>
        </row>
        <row r="63">
          <cell r="A63">
            <v>530435</v>
          </cell>
          <cell r="B63" t="str">
            <v>DIAGNOSTICA CARDIOLOGICA DI ROMEO DOMENICO &amp; C. SAS</v>
          </cell>
          <cell r="C63">
            <v>13136</v>
          </cell>
          <cell r="D63">
            <v>472884.15046274872</v>
          </cell>
          <cell r="E63">
            <v>422367</v>
          </cell>
          <cell r="F63">
            <v>0.01</v>
          </cell>
          <cell r="G63" t="str">
            <v>SI</v>
          </cell>
          <cell r="H63">
            <v>0</v>
          </cell>
          <cell r="I63"/>
          <cell r="J63">
            <v>14720</v>
          </cell>
          <cell r="K63">
            <v>540975.93999994965</v>
          </cell>
          <cell r="L63">
            <v>464550.35399998655</v>
          </cell>
          <cell r="M63">
            <v>0.01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422367</v>
          </cell>
          <cell r="S63">
            <v>42183.353999986546</v>
          </cell>
          <cell r="T63">
            <v>0</v>
          </cell>
          <cell r="U63">
            <v>42183.353999986546</v>
          </cell>
        </row>
        <row r="64">
          <cell r="A64">
            <v>530437</v>
          </cell>
          <cell r="B64" t="str">
            <v>CARDIOLOGY SRL</v>
          </cell>
          <cell r="C64">
            <v>11231</v>
          </cell>
          <cell r="D64">
            <v>404329.89108509856</v>
          </cell>
          <cell r="E64">
            <v>361136.2379999932</v>
          </cell>
          <cell r="F64">
            <v>0.01</v>
          </cell>
          <cell r="G64" t="str">
            <v>SI</v>
          </cell>
          <cell r="H64">
            <v>0</v>
          </cell>
          <cell r="I64"/>
          <cell r="J64">
            <v>11440</v>
          </cell>
          <cell r="K64">
            <v>420829.8099999784</v>
          </cell>
          <cell r="L64">
            <v>377513.4999999915</v>
          </cell>
          <cell r="M64">
            <v>0.01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361136.2379999932</v>
          </cell>
          <cell r="S64">
            <v>16377.2619999983</v>
          </cell>
          <cell r="T64">
            <v>0</v>
          </cell>
          <cell r="U64">
            <v>16377.2619999983</v>
          </cell>
        </row>
        <row r="65">
          <cell r="A65">
            <v>530446</v>
          </cell>
          <cell r="B65" t="str">
            <v>CENTRO CARDIOLOGICO CARDIOCAP DI LUCA GIORDANO S.A.S.</v>
          </cell>
          <cell r="C65">
            <v>4948</v>
          </cell>
          <cell r="D65">
            <v>178124.65652387965</v>
          </cell>
          <cell r="E65">
            <v>159096</v>
          </cell>
          <cell r="F65">
            <v>0.01</v>
          </cell>
          <cell r="G65" t="str">
            <v>SI</v>
          </cell>
          <cell r="H65">
            <v>0</v>
          </cell>
          <cell r="I65"/>
          <cell r="J65">
            <v>5267</v>
          </cell>
          <cell r="K65">
            <v>184865.43000000058</v>
          </cell>
          <cell r="L65">
            <v>169251.02300000147</v>
          </cell>
          <cell r="M65">
            <v>0.01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159096</v>
          </cell>
          <cell r="S65">
            <v>10155.023000001471</v>
          </cell>
          <cell r="T65">
            <v>0</v>
          </cell>
          <cell r="U65">
            <v>10155.023000001471</v>
          </cell>
        </row>
        <row r="66">
          <cell r="A66" t="str">
            <v>AMB072</v>
          </cell>
          <cell r="B66" t="str">
            <v>DISTRETTO 24 - C.DI CURA VILLA ANGELA SRL</v>
          </cell>
          <cell r="C66">
            <v>4712</v>
          </cell>
          <cell r="D66">
            <v>169622.35138415534</v>
          </cell>
          <cell r="E66">
            <v>151501.97699999923</v>
          </cell>
          <cell r="F66">
            <v>0.01</v>
          </cell>
          <cell r="G66" t="str">
            <v>SI</v>
          </cell>
          <cell r="H66">
            <v>38.898741599072771</v>
          </cell>
          <cell r="I66"/>
          <cell r="J66">
            <v>4512</v>
          </cell>
          <cell r="K66">
            <v>175315.27</v>
          </cell>
          <cell r="L66">
            <v>149704.14800000275</v>
          </cell>
          <cell r="M66">
            <v>0.01</v>
          </cell>
          <cell r="N66">
            <v>0</v>
          </cell>
          <cell r="O66">
            <v>0</v>
          </cell>
          <cell r="P66">
            <v>1489</v>
          </cell>
          <cell r="Q66">
            <v>0</v>
          </cell>
          <cell r="R66">
            <v>148215.14800000275</v>
          </cell>
          <cell r="S66">
            <v>0</v>
          </cell>
          <cell r="T66">
            <v>0</v>
          </cell>
          <cell r="U66">
            <v>0</v>
          </cell>
        </row>
        <row r="67">
          <cell r="A67" t="str">
            <v>AMB384</v>
          </cell>
          <cell r="B67" t="str">
            <v>CENTRO MULTIMEDICO AMBROSIO SRL</v>
          </cell>
          <cell r="C67">
            <v>14003</v>
          </cell>
          <cell r="D67">
            <v>504104.33228484599</v>
          </cell>
          <cell r="E67">
            <v>450252</v>
          </cell>
          <cell r="F67">
            <v>0.01</v>
          </cell>
          <cell r="G67" t="str">
            <v>SI</v>
          </cell>
          <cell r="H67">
            <v>33.341857864598921</v>
          </cell>
          <cell r="I67"/>
          <cell r="J67">
            <v>15014</v>
          </cell>
          <cell r="K67">
            <v>499058.17999996629</v>
          </cell>
          <cell r="L67">
            <v>453953.16899997881</v>
          </cell>
          <cell r="M67">
            <v>0.01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450252</v>
          </cell>
          <cell r="S67">
            <v>3701.1689999788068</v>
          </cell>
          <cell r="T67">
            <v>0</v>
          </cell>
          <cell r="U67">
            <v>3701.1689999788068</v>
          </cell>
        </row>
        <row r="68">
          <cell r="A68" t="str">
            <v>AMB522</v>
          </cell>
          <cell r="B68" t="str">
            <v>Ist. Diagn. VARELLI Leopardi Srl (ex 450436)</v>
          </cell>
          <cell r="C68">
            <v>1413</v>
          </cell>
          <cell r="D68">
            <v>50872.606119148462</v>
          </cell>
          <cell r="E68">
            <v>45438</v>
          </cell>
          <cell r="F68">
            <v>0.01</v>
          </cell>
          <cell r="G68" t="str">
            <v>SI</v>
          </cell>
          <cell r="H68">
            <v>36.993593333333585</v>
          </cell>
          <cell r="I68"/>
          <cell r="J68">
            <v>1500</v>
          </cell>
          <cell r="K68">
            <v>55490.390000000378</v>
          </cell>
          <cell r="L68">
            <v>48643.11299999999</v>
          </cell>
          <cell r="M68">
            <v>0.01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45438</v>
          </cell>
          <cell r="S68">
            <v>3205.1129999999903</v>
          </cell>
          <cell r="T68">
            <v>0</v>
          </cell>
          <cell r="U68">
            <v>3205.1129999999903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47"/>
  <sheetViews>
    <sheetView showGridLines="0" tabSelected="1" zoomScale="85" zoomScaleNormal="85" workbookViewId="0">
      <pane xSplit="5" ySplit="2" topLeftCell="AC3" activePane="bottomRight" state="frozen"/>
      <selection pane="topRight" activeCell="F1" sqref="F1"/>
      <selection pane="bottomLeft" activeCell="A3" sqref="A3"/>
      <selection pane="bottomRight" activeCell="AH17" sqref="AH17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82.28515625" style="1" bestFit="1" customWidth="1"/>
    <col min="4" max="4" width="9.5703125" style="1" customWidth="1"/>
    <col min="5" max="5" width="21.5703125" style="1" customWidth="1"/>
    <col min="6" max="6" width="17.85546875" style="1" customWidth="1"/>
    <col min="7" max="8" width="10.7109375" style="1" customWidth="1"/>
    <col min="9" max="9" width="4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1.140625" style="1" customWidth="1"/>
    <col min="26" max="26" width="10.7109375" style="1" customWidth="1"/>
    <col min="27" max="27" width="13.85546875" style="1" customWidth="1"/>
    <col min="28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1.140625" style="1" customWidth="1"/>
    <col min="49" max="16384" width="8.85546875" style="1"/>
  </cols>
  <sheetData>
    <row r="1" spans="1:47" s="3" customFormat="1" ht="118.9" customHeight="1" x14ac:dyDescent="0.25">
      <c r="A1" s="191" t="s">
        <v>274</v>
      </c>
      <c r="B1" s="192"/>
      <c r="C1" s="192"/>
      <c r="D1" s="192"/>
      <c r="E1" s="193"/>
      <c r="G1" s="190" t="s">
        <v>133</v>
      </c>
      <c r="H1" s="190"/>
      <c r="J1" s="195" t="s">
        <v>81</v>
      </c>
      <c r="K1" s="195"/>
      <c r="M1" s="190" t="s">
        <v>82</v>
      </c>
      <c r="N1" s="190"/>
      <c r="O1" s="190"/>
      <c r="P1" s="190"/>
      <c r="R1" s="190" t="s">
        <v>85</v>
      </c>
      <c r="S1" s="190"/>
      <c r="T1" s="190"/>
      <c r="U1" s="190"/>
      <c r="W1" s="195" t="s">
        <v>86</v>
      </c>
      <c r="X1" s="195"/>
      <c r="Z1" s="195" t="s">
        <v>88</v>
      </c>
      <c r="AA1" s="195"/>
      <c r="AB1" s="195"/>
      <c r="AC1" s="195"/>
      <c r="AE1" s="194" t="s">
        <v>142</v>
      </c>
      <c r="AF1" s="194"/>
      <c r="AH1" s="194" t="s">
        <v>91</v>
      </c>
      <c r="AI1" s="194"/>
      <c r="AK1" s="195" t="s">
        <v>94</v>
      </c>
      <c r="AL1" s="195"/>
      <c r="AM1" s="195"/>
      <c r="AN1" s="195"/>
      <c r="AP1" s="195" t="s">
        <v>96</v>
      </c>
      <c r="AQ1" s="195"/>
      <c r="AS1" s="194" t="s">
        <v>124</v>
      </c>
      <c r="AT1" s="194"/>
    </row>
    <row r="2" spans="1:47" s="2" customFormat="1" ht="120" x14ac:dyDescent="0.25">
      <c r="A2" s="65" t="s">
        <v>53</v>
      </c>
      <c r="B2" s="65" t="s">
        <v>46</v>
      </c>
      <c r="C2" s="65" t="s">
        <v>45</v>
      </c>
      <c r="D2" s="65" t="s">
        <v>126</v>
      </c>
      <c r="E2" s="65" t="s">
        <v>127</v>
      </c>
      <c r="G2" s="7" t="s">
        <v>131</v>
      </c>
      <c r="H2" s="6" t="s">
        <v>132</v>
      </c>
      <c r="J2" s="5" t="s">
        <v>134</v>
      </c>
      <c r="K2" s="5" t="s">
        <v>80</v>
      </c>
      <c r="M2" s="6" t="s">
        <v>109</v>
      </c>
      <c r="N2" s="6" t="s">
        <v>110</v>
      </c>
      <c r="O2" s="6" t="s">
        <v>111</v>
      </c>
      <c r="P2" s="6" t="s">
        <v>83</v>
      </c>
      <c r="R2" s="169" t="s">
        <v>112</v>
      </c>
      <c r="S2" s="5" t="s">
        <v>113</v>
      </c>
      <c r="T2" s="5" t="s">
        <v>114</v>
      </c>
      <c r="U2" s="5" t="s">
        <v>84</v>
      </c>
      <c r="W2" s="6" t="s">
        <v>115</v>
      </c>
      <c r="X2" s="6" t="s">
        <v>87</v>
      </c>
      <c r="Z2" s="5" t="s">
        <v>116</v>
      </c>
      <c r="AA2" s="8" t="s">
        <v>117</v>
      </c>
      <c r="AB2" s="5" t="s">
        <v>118</v>
      </c>
      <c r="AC2" s="5" t="s">
        <v>89</v>
      </c>
      <c r="AE2" s="6" t="s">
        <v>119</v>
      </c>
      <c r="AF2" s="6" t="s">
        <v>90</v>
      </c>
      <c r="AH2" s="5" t="s">
        <v>120</v>
      </c>
      <c r="AI2" s="5" t="s">
        <v>92</v>
      </c>
      <c r="AK2" s="8" t="s">
        <v>122</v>
      </c>
      <c r="AL2" s="6" t="s">
        <v>128</v>
      </c>
      <c r="AM2" s="6" t="s">
        <v>121</v>
      </c>
      <c r="AN2" s="6" t="s">
        <v>95</v>
      </c>
      <c r="AP2" s="6" t="s">
        <v>123</v>
      </c>
      <c r="AQ2" s="6" t="s">
        <v>97</v>
      </c>
      <c r="AS2" s="5" t="s">
        <v>125</v>
      </c>
      <c r="AT2" s="5" t="s">
        <v>98</v>
      </c>
    </row>
    <row r="3" spans="1:47" ht="15" x14ac:dyDescent="0.25">
      <c r="A3" s="4">
        <v>204</v>
      </c>
      <c r="B3" s="174">
        <v>440003</v>
      </c>
      <c r="C3" s="68" t="s">
        <v>279</v>
      </c>
      <c r="D3" s="77">
        <v>2</v>
      </c>
      <c r="E3" s="138" t="s">
        <v>331</v>
      </c>
      <c r="F3" s="115"/>
      <c r="G3" s="165" t="s">
        <v>325</v>
      </c>
      <c r="H3" s="126">
        <v>2</v>
      </c>
      <c r="J3" s="89" t="s">
        <v>60</v>
      </c>
      <c r="K3" s="126">
        <v>3</v>
      </c>
      <c r="M3" s="89">
        <v>3</v>
      </c>
      <c r="N3" s="126">
        <v>3</v>
      </c>
      <c r="O3" s="90">
        <f>+IFERROR(M3/N3,0)</f>
        <v>1</v>
      </c>
      <c r="P3" s="121">
        <v>2</v>
      </c>
      <c r="R3" s="89">
        <v>1</v>
      </c>
      <c r="S3" s="126">
        <v>3</v>
      </c>
      <c r="T3" s="92">
        <f>+IFERROR(R3/S3,0)</f>
        <v>0.33333333333333331</v>
      </c>
      <c r="U3" s="4">
        <v>1</v>
      </c>
      <c r="W3" s="89" t="s">
        <v>61</v>
      </c>
      <c r="X3" s="130">
        <v>0</v>
      </c>
      <c r="Z3" s="119">
        <v>1863.6389999985695</v>
      </c>
      <c r="AA3" s="119">
        <v>252182</v>
      </c>
      <c r="AB3" s="117">
        <f>+Z3/AA3</f>
        <v>7.3900555947631853E-3</v>
      </c>
      <c r="AC3" s="121">
        <v>0</v>
      </c>
      <c r="AE3" s="4"/>
      <c r="AF3" s="4"/>
      <c r="AH3" s="136">
        <v>236</v>
      </c>
      <c r="AI3" s="127">
        <v>3</v>
      </c>
      <c r="AK3" s="126">
        <v>0</v>
      </c>
      <c r="AL3" s="77"/>
      <c r="AM3" s="4"/>
      <c r="AN3" s="126">
        <v>3</v>
      </c>
      <c r="AP3" s="90" t="s">
        <v>108</v>
      </c>
      <c r="AQ3" s="164">
        <v>0</v>
      </c>
      <c r="AS3" s="4" t="s">
        <v>328</v>
      </c>
      <c r="AT3" s="4">
        <v>0</v>
      </c>
      <c r="AU3" s="115">
        <f>+AT3+AQ3+AN3+AI3+AF3+AC3+X3+U3+P3+K3+H3</f>
        <v>14</v>
      </c>
    </row>
    <row r="4" spans="1:47" ht="15" x14ac:dyDescent="0.25">
      <c r="A4" s="158">
        <v>204</v>
      </c>
      <c r="B4" s="174">
        <v>440018</v>
      </c>
      <c r="C4" s="68" t="s">
        <v>280</v>
      </c>
      <c r="D4" s="77">
        <v>2</v>
      </c>
      <c r="E4" s="138" t="s">
        <v>331</v>
      </c>
      <c r="F4" s="115"/>
      <c r="G4" s="89"/>
      <c r="H4" s="126"/>
      <c r="I4" s="85"/>
      <c r="J4" s="89" t="s">
        <v>60</v>
      </c>
      <c r="K4" s="126">
        <v>3</v>
      </c>
      <c r="L4" s="85"/>
      <c r="M4" s="89">
        <v>1</v>
      </c>
      <c r="N4" s="126">
        <v>2</v>
      </c>
      <c r="O4" s="90">
        <f t="shared" ref="O4:O45" si="0">+IFERROR(M4/N4,0)</f>
        <v>0.5</v>
      </c>
      <c r="P4" s="121">
        <v>0</v>
      </c>
      <c r="Q4" s="85"/>
      <c r="R4" s="89">
        <v>1</v>
      </c>
      <c r="S4" s="126">
        <v>1</v>
      </c>
      <c r="T4" s="92">
        <f t="shared" ref="T4:T45" si="1">+IFERROR(R4/S4,0)</f>
        <v>1</v>
      </c>
      <c r="U4" s="98">
        <v>2</v>
      </c>
      <c r="V4" s="85"/>
      <c r="W4" s="89" t="s">
        <v>60</v>
      </c>
      <c r="X4" s="161">
        <v>1</v>
      </c>
      <c r="Z4" s="119">
        <v>0</v>
      </c>
      <c r="AA4" s="119">
        <v>51804</v>
      </c>
      <c r="AB4" s="117">
        <f t="shared" ref="AB4:AB43" si="2">+Z4/AA4</f>
        <v>0</v>
      </c>
      <c r="AC4" s="121">
        <v>0</v>
      </c>
      <c r="AE4" s="4"/>
      <c r="AF4" s="4"/>
      <c r="AH4" s="119">
        <v>0</v>
      </c>
      <c r="AI4" s="127">
        <v>0</v>
      </c>
      <c r="AK4" s="126">
        <v>0</v>
      </c>
      <c r="AL4" s="77"/>
      <c r="AM4" s="4"/>
      <c r="AN4" s="126">
        <v>0</v>
      </c>
      <c r="AP4" s="90" t="s">
        <v>108</v>
      </c>
      <c r="AQ4" s="164">
        <v>0</v>
      </c>
      <c r="AS4" s="120" t="s">
        <v>328</v>
      </c>
      <c r="AT4" s="120">
        <v>0</v>
      </c>
      <c r="AU4" s="115">
        <f t="shared" ref="AU4:AU45" si="3">+AT4+AQ4+AN4+AI4+AF4+AC4+X4+U4+P4+K4+H4</f>
        <v>6</v>
      </c>
    </row>
    <row r="5" spans="1:47" ht="15" x14ac:dyDescent="0.25">
      <c r="A5" s="158">
        <v>204</v>
      </c>
      <c r="B5" s="174">
        <v>440076</v>
      </c>
      <c r="C5" s="68" t="s">
        <v>281</v>
      </c>
      <c r="D5" s="77">
        <v>2</v>
      </c>
      <c r="E5" s="138" t="s">
        <v>331</v>
      </c>
      <c r="F5" s="115"/>
      <c r="G5" s="89"/>
      <c r="H5" s="126"/>
      <c r="J5" s="89"/>
      <c r="K5" s="126"/>
      <c r="M5" s="89"/>
      <c r="N5" s="126"/>
      <c r="O5" s="90">
        <f t="shared" si="0"/>
        <v>0</v>
      </c>
      <c r="P5" s="121">
        <v>0</v>
      </c>
      <c r="R5" s="89"/>
      <c r="S5" s="126"/>
      <c r="T5" s="92">
        <f t="shared" si="1"/>
        <v>0</v>
      </c>
      <c r="U5" s="4">
        <v>0</v>
      </c>
      <c r="W5" s="89"/>
      <c r="X5" s="161"/>
      <c r="Z5" s="119">
        <v>9757.4610000004468</v>
      </c>
      <c r="AA5" s="119">
        <v>35814</v>
      </c>
      <c r="AB5" s="117">
        <f t="shared" si="2"/>
        <v>0.2724482325347754</v>
      </c>
      <c r="AC5" s="121">
        <v>0</v>
      </c>
      <c r="AE5" s="4"/>
      <c r="AF5" s="4"/>
      <c r="AH5" s="136">
        <v>132</v>
      </c>
      <c r="AI5" s="127">
        <v>0</v>
      </c>
      <c r="AK5" s="126">
        <v>0</v>
      </c>
      <c r="AL5" s="77"/>
      <c r="AM5" s="4"/>
      <c r="AN5" s="126">
        <v>3</v>
      </c>
      <c r="AP5" s="90" t="s">
        <v>108</v>
      </c>
      <c r="AQ5" s="164">
        <v>0</v>
      </c>
      <c r="AS5" s="120" t="s">
        <v>328</v>
      </c>
      <c r="AT5" s="120">
        <v>0</v>
      </c>
      <c r="AU5" s="115">
        <f t="shared" si="3"/>
        <v>3</v>
      </c>
    </row>
    <row r="6" spans="1:47" ht="15" x14ac:dyDescent="0.25">
      <c r="A6" s="158">
        <v>204</v>
      </c>
      <c r="B6" s="174" t="s">
        <v>335</v>
      </c>
      <c r="C6" s="68" t="s">
        <v>301</v>
      </c>
      <c r="D6" s="77">
        <v>2</v>
      </c>
      <c r="E6" s="138" t="s">
        <v>331</v>
      </c>
      <c r="F6" s="115"/>
      <c r="G6" s="89" t="s">
        <v>333</v>
      </c>
      <c r="H6" s="126">
        <v>-1</v>
      </c>
      <c r="J6" s="89" t="s">
        <v>60</v>
      </c>
      <c r="K6" s="126">
        <v>3</v>
      </c>
      <c r="M6" s="89">
        <v>4</v>
      </c>
      <c r="N6" s="126">
        <v>11</v>
      </c>
      <c r="O6" s="90">
        <f t="shared" si="0"/>
        <v>0.36363636363636365</v>
      </c>
      <c r="P6" s="121">
        <v>0</v>
      </c>
      <c r="R6" s="89">
        <v>1</v>
      </c>
      <c r="S6" s="126">
        <v>3</v>
      </c>
      <c r="T6" s="92">
        <f t="shared" si="1"/>
        <v>0.33333333333333331</v>
      </c>
      <c r="U6" s="4">
        <v>1</v>
      </c>
      <c r="W6" s="89" t="s">
        <v>60</v>
      </c>
      <c r="X6" s="161">
        <v>1</v>
      </c>
      <c r="Z6" s="119">
        <v>0</v>
      </c>
      <c r="AA6" s="119">
        <v>256286</v>
      </c>
      <c r="AB6" s="117">
        <f t="shared" si="2"/>
        <v>0</v>
      </c>
      <c r="AC6" s="121">
        <v>-1</v>
      </c>
      <c r="AE6" s="4"/>
      <c r="AF6" s="4"/>
      <c r="AH6" s="136">
        <v>206</v>
      </c>
      <c r="AI6" s="127">
        <v>3</v>
      </c>
      <c r="AK6" s="126">
        <v>0</v>
      </c>
      <c r="AL6" s="77"/>
      <c r="AM6" s="4"/>
      <c r="AN6" s="126">
        <v>3</v>
      </c>
      <c r="AP6" s="90" t="s">
        <v>108</v>
      </c>
      <c r="AQ6" s="164">
        <v>0</v>
      </c>
      <c r="AS6" s="120" t="s">
        <v>328</v>
      </c>
      <c r="AT6" s="120">
        <v>0</v>
      </c>
      <c r="AU6" s="115">
        <f t="shared" si="3"/>
        <v>9</v>
      </c>
    </row>
    <row r="7" spans="1:47" ht="15" x14ac:dyDescent="0.25">
      <c r="A7" s="158">
        <v>204</v>
      </c>
      <c r="B7" s="174">
        <v>450046</v>
      </c>
      <c r="C7" s="68" t="s">
        <v>283</v>
      </c>
      <c r="D7" s="77">
        <v>2</v>
      </c>
      <c r="E7" s="138" t="s">
        <v>331</v>
      </c>
      <c r="F7" s="115"/>
      <c r="G7" s="165" t="s">
        <v>325</v>
      </c>
      <c r="H7" s="126">
        <v>2</v>
      </c>
      <c r="J7" s="89"/>
      <c r="K7" s="126"/>
      <c r="M7" s="89"/>
      <c r="N7" s="126"/>
      <c r="O7" s="90">
        <f t="shared" si="0"/>
        <v>0</v>
      </c>
      <c r="P7" s="121">
        <v>0</v>
      </c>
      <c r="R7" s="89"/>
      <c r="S7" s="126"/>
      <c r="T7" s="92">
        <f t="shared" si="1"/>
        <v>0</v>
      </c>
      <c r="U7" s="4">
        <v>0</v>
      </c>
      <c r="W7" s="89"/>
      <c r="X7" s="161"/>
      <c r="Z7" s="119">
        <v>6050.661000000584</v>
      </c>
      <c r="AA7" s="119">
        <v>204811</v>
      </c>
      <c r="AB7" s="117">
        <f t="shared" si="2"/>
        <v>2.9542656400293851E-2</v>
      </c>
      <c r="AC7" s="121">
        <v>0</v>
      </c>
      <c r="AE7" s="4"/>
      <c r="AF7" s="4"/>
      <c r="AH7" s="136">
        <v>138</v>
      </c>
      <c r="AI7" s="127">
        <v>0</v>
      </c>
      <c r="AK7" s="126">
        <v>0</v>
      </c>
      <c r="AL7" s="77"/>
      <c r="AM7" s="4"/>
      <c r="AN7" s="126">
        <v>3</v>
      </c>
      <c r="AP7" s="90" t="s">
        <v>108</v>
      </c>
      <c r="AQ7" s="164">
        <v>0</v>
      </c>
      <c r="AS7" s="120" t="s">
        <v>328</v>
      </c>
      <c r="AT7" s="120">
        <v>0</v>
      </c>
      <c r="AU7" s="115">
        <f t="shared" si="3"/>
        <v>5</v>
      </c>
    </row>
    <row r="8" spans="1:47" ht="15" x14ac:dyDescent="0.25">
      <c r="A8" s="158">
        <v>204</v>
      </c>
      <c r="B8" s="174">
        <v>450057</v>
      </c>
      <c r="C8" s="68" t="s">
        <v>284</v>
      </c>
      <c r="D8" s="77">
        <v>2</v>
      </c>
      <c r="E8" s="138" t="s">
        <v>331</v>
      </c>
      <c r="F8" s="115"/>
      <c r="G8" s="165" t="s">
        <v>325</v>
      </c>
      <c r="H8" s="180">
        <v>2</v>
      </c>
      <c r="I8" s="150"/>
      <c r="J8" s="186"/>
      <c r="K8" s="187"/>
      <c r="L8" s="150"/>
      <c r="M8" s="167">
        <v>3</v>
      </c>
      <c r="N8" s="168">
        <v>6</v>
      </c>
      <c r="O8" s="90">
        <f t="shared" si="0"/>
        <v>0.5</v>
      </c>
      <c r="P8" s="151">
        <v>0</v>
      </c>
      <c r="Q8" s="150"/>
      <c r="R8" s="167">
        <v>2</v>
      </c>
      <c r="S8" s="168">
        <v>3</v>
      </c>
      <c r="T8" s="92">
        <f t="shared" si="1"/>
        <v>0.66666666666666663</v>
      </c>
      <c r="U8" s="151">
        <v>2</v>
      </c>
      <c r="V8" s="150"/>
      <c r="W8" s="167" t="s">
        <v>61</v>
      </c>
      <c r="X8" s="163">
        <v>0</v>
      </c>
      <c r="Y8" s="70"/>
      <c r="Z8" s="119">
        <v>928.00999999960186</v>
      </c>
      <c r="AA8" s="119">
        <v>209699</v>
      </c>
      <c r="AB8" s="117">
        <f t="shared" si="2"/>
        <v>4.4254383664185425E-3</v>
      </c>
      <c r="AC8" s="104">
        <v>-1</v>
      </c>
      <c r="AD8" s="70"/>
      <c r="AE8" s="71"/>
      <c r="AF8" s="71"/>
      <c r="AG8" s="70"/>
      <c r="AH8" s="136">
        <v>171</v>
      </c>
      <c r="AI8" s="176">
        <v>1</v>
      </c>
      <c r="AJ8" s="70"/>
      <c r="AK8" s="104">
        <v>0</v>
      </c>
      <c r="AL8" s="103"/>
      <c r="AM8" s="71"/>
      <c r="AN8" s="104">
        <v>3</v>
      </c>
      <c r="AO8" s="70"/>
      <c r="AP8" s="90" t="s">
        <v>108</v>
      </c>
      <c r="AQ8" s="177">
        <v>0</v>
      </c>
      <c r="AR8" s="70"/>
      <c r="AS8" s="120" t="s">
        <v>328</v>
      </c>
      <c r="AT8" s="120">
        <v>0</v>
      </c>
      <c r="AU8" s="115">
        <f t="shared" si="3"/>
        <v>7</v>
      </c>
    </row>
    <row r="9" spans="1:47" ht="15" x14ac:dyDescent="0.25">
      <c r="A9" s="158">
        <v>204</v>
      </c>
      <c r="B9" s="174">
        <v>450060</v>
      </c>
      <c r="C9" s="68" t="s">
        <v>285</v>
      </c>
      <c r="D9" s="77">
        <v>2</v>
      </c>
      <c r="E9" s="138" t="s">
        <v>331</v>
      </c>
      <c r="F9" s="115"/>
      <c r="G9" s="165" t="s">
        <v>325</v>
      </c>
      <c r="H9" s="126">
        <v>2</v>
      </c>
      <c r="I9" s="146"/>
      <c r="J9" s="89" t="s">
        <v>320</v>
      </c>
      <c r="K9" s="126">
        <v>3</v>
      </c>
      <c r="L9" s="146"/>
      <c r="M9" s="89">
        <v>4</v>
      </c>
      <c r="N9" s="126">
        <v>9</v>
      </c>
      <c r="O9" s="90">
        <f t="shared" si="0"/>
        <v>0.44444444444444442</v>
      </c>
      <c r="P9" s="147">
        <v>0</v>
      </c>
      <c r="Q9" s="146"/>
      <c r="R9" s="89">
        <v>3</v>
      </c>
      <c r="S9" s="126">
        <v>4</v>
      </c>
      <c r="T9" s="92">
        <f t="shared" si="1"/>
        <v>0.75</v>
      </c>
      <c r="U9" s="147">
        <v>2</v>
      </c>
      <c r="V9" s="146"/>
      <c r="W9" s="89" t="s">
        <v>321</v>
      </c>
      <c r="X9" s="130">
        <v>0</v>
      </c>
      <c r="Z9" s="119">
        <v>755.8289999999979</v>
      </c>
      <c r="AA9" s="119">
        <v>103673</v>
      </c>
      <c r="AB9" s="117">
        <f t="shared" si="2"/>
        <v>7.2905095830158081E-3</v>
      </c>
      <c r="AC9" s="121">
        <v>0</v>
      </c>
      <c r="AE9" s="4"/>
      <c r="AF9" s="4"/>
      <c r="AH9" s="136">
        <v>130</v>
      </c>
      <c r="AI9" s="127">
        <v>0</v>
      </c>
      <c r="AK9" s="126">
        <v>0</v>
      </c>
      <c r="AL9" s="77"/>
      <c r="AM9" s="4"/>
      <c r="AN9" s="126">
        <v>3</v>
      </c>
      <c r="AP9" s="90" t="s">
        <v>108</v>
      </c>
      <c r="AQ9" s="164">
        <v>0</v>
      </c>
      <c r="AS9" s="120" t="s">
        <v>328</v>
      </c>
      <c r="AT9" s="120">
        <v>0</v>
      </c>
      <c r="AU9" s="115">
        <f t="shared" si="3"/>
        <v>10</v>
      </c>
    </row>
    <row r="10" spans="1:47" ht="15" x14ac:dyDescent="0.25">
      <c r="A10" s="158">
        <v>204</v>
      </c>
      <c r="B10" s="174">
        <v>460090</v>
      </c>
      <c r="C10" s="68" t="s">
        <v>287</v>
      </c>
      <c r="D10" s="77">
        <v>2</v>
      </c>
      <c r="E10" s="138" t="s">
        <v>331</v>
      </c>
      <c r="F10" s="115"/>
      <c r="G10" s="89" t="s">
        <v>57</v>
      </c>
      <c r="H10" s="126">
        <v>3</v>
      </c>
      <c r="I10" s="85"/>
      <c r="J10" s="89" t="s">
        <v>320</v>
      </c>
      <c r="K10" s="126">
        <v>3</v>
      </c>
      <c r="L10" s="85"/>
      <c r="M10" s="89">
        <v>1</v>
      </c>
      <c r="N10" s="126">
        <v>6</v>
      </c>
      <c r="O10" s="90">
        <f t="shared" si="0"/>
        <v>0.16666666666666666</v>
      </c>
      <c r="P10" s="121">
        <v>0</v>
      </c>
      <c r="Q10" s="85"/>
      <c r="R10" s="89">
        <v>0</v>
      </c>
      <c r="S10" s="126">
        <v>1</v>
      </c>
      <c r="T10" s="92">
        <f t="shared" si="1"/>
        <v>0</v>
      </c>
      <c r="U10" s="87">
        <v>0</v>
      </c>
      <c r="V10" s="85"/>
      <c r="W10" s="89" t="s">
        <v>321</v>
      </c>
      <c r="X10" s="161">
        <v>0</v>
      </c>
      <c r="Y10" s="86"/>
      <c r="Z10" s="119">
        <v>204.49999999994179</v>
      </c>
      <c r="AA10" s="119">
        <v>151887</v>
      </c>
      <c r="AB10" s="117">
        <f t="shared" si="2"/>
        <v>1.3463956757322339E-3</v>
      </c>
      <c r="AC10" s="121">
        <v>-1</v>
      </c>
      <c r="AD10" s="86"/>
      <c r="AE10" s="69"/>
      <c r="AF10" s="69"/>
      <c r="AG10" s="86"/>
      <c r="AH10" s="136">
        <v>148</v>
      </c>
      <c r="AI10" s="127">
        <v>0</v>
      </c>
      <c r="AJ10" s="86"/>
      <c r="AK10" s="126">
        <v>0</v>
      </c>
      <c r="AL10" s="181"/>
      <c r="AM10" s="69"/>
      <c r="AN10" s="126">
        <v>3</v>
      </c>
      <c r="AO10" s="86"/>
      <c r="AP10" s="90" t="s">
        <v>102</v>
      </c>
      <c r="AQ10" s="164">
        <v>1</v>
      </c>
      <c r="AR10" s="86"/>
      <c r="AS10" s="120" t="s">
        <v>328</v>
      </c>
      <c r="AT10" s="120">
        <v>0</v>
      </c>
      <c r="AU10" s="115">
        <f t="shared" si="3"/>
        <v>9</v>
      </c>
    </row>
    <row r="11" spans="1:47" ht="15" x14ac:dyDescent="0.25">
      <c r="A11" s="158">
        <v>204</v>
      </c>
      <c r="B11" s="174">
        <v>460092</v>
      </c>
      <c r="C11" s="68" t="s">
        <v>288</v>
      </c>
      <c r="D11" s="77">
        <v>2</v>
      </c>
      <c r="E11" s="138" t="s">
        <v>331</v>
      </c>
      <c r="F11" s="115"/>
      <c r="G11" s="89" t="s">
        <v>333</v>
      </c>
      <c r="H11" s="126">
        <v>-1</v>
      </c>
      <c r="I11" s="85"/>
      <c r="J11" s="89" t="s">
        <v>321</v>
      </c>
      <c r="K11" s="126">
        <v>-1</v>
      </c>
      <c r="L11" s="85"/>
      <c r="M11" s="89">
        <v>2</v>
      </c>
      <c r="N11" s="126">
        <v>2</v>
      </c>
      <c r="O11" s="90">
        <f t="shared" si="0"/>
        <v>1</v>
      </c>
      <c r="P11" s="121">
        <v>2</v>
      </c>
      <c r="Q11" s="85"/>
      <c r="R11" s="89">
        <v>1</v>
      </c>
      <c r="S11" s="126">
        <v>2</v>
      </c>
      <c r="T11" s="92">
        <f t="shared" si="1"/>
        <v>0.5</v>
      </c>
      <c r="U11" s="87">
        <v>1</v>
      </c>
      <c r="V11" s="85"/>
      <c r="W11" s="89"/>
      <c r="X11" s="161"/>
      <c r="Y11" s="86"/>
      <c r="Z11" s="119">
        <v>0</v>
      </c>
      <c r="AA11" s="119">
        <v>93994</v>
      </c>
      <c r="AB11" s="117">
        <f t="shared" si="2"/>
        <v>0</v>
      </c>
      <c r="AC11" s="121">
        <v>-1</v>
      </c>
      <c r="AD11" s="86"/>
      <c r="AE11" s="69"/>
      <c r="AF11" s="69"/>
      <c r="AG11" s="86"/>
      <c r="AH11" s="136">
        <v>206</v>
      </c>
      <c r="AI11" s="127">
        <v>3</v>
      </c>
      <c r="AJ11" s="86"/>
      <c r="AK11" s="126">
        <v>0</v>
      </c>
      <c r="AL11" s="181"/>
      <c r="AM11" s="69"/>
      <c r="AN11" s="126">
        <v>3</v>
      </c>
      <c r="AO11" s="86"/>
      <c r="AP11" s="90" t="s">
        <v>102</v>
      </c>
      <c r="AQ11" s="164">
        <v>1</v>
      </c>
      <c r="AR11" s="86"/>
      <c r="AS11" s="120" t="s">
        <v>328</v>
      </c>
      <c r="AT11" s="120">
        <v>0</v>
      </c>
      <c r="AU11" s="115">
        <f t="shared" si="3"/>
        <v>7</v>
      </c>
    </row>
    <row r="12" spans="1:47" ht="15" x14ac:dyDescent="0.25">
      <c r="A12" s="158">
        <v>204</v>
      </c>
      <c r="B12" s="174">
        <v>460103</v>
      </c>
      <c r="C12" s="68" t="s">
        <v>289</v>
      </c>
      <c r="D12" s="77">
        <v>2</v>
      </c>
      <c r="E12" s="138" t="s">
        <v>331</v>
      </c>
      <c r="F12" s="115"/>
      <c r="G12" s="89" t="s">
        <v>57</v>
      </c>
      <c r="H12" s="126">
        <v>3</v>
      </c>
      <c r="I12" s="85"/>
      <c r="J12" s="89" t="s">
        <v>60</v>
      </c>
      <c r="K12" s="126">
        <v>3</v>
      </c>
      <c r="L12" s="75"/>
      <c r="M12" s="159">
        <v>4</v>
      </c>
      <c r="N12" s="113">
        <v>9</v>
      </c>
      <c r="O12" s="90">
        <f t="shared" si="0"/>
        <v>0.44444444444444442</v>
      </c>
      <c r="P12" s="113">
        <v>0</v>
      </c>
      <c r="Q12" s="75"/>
      <c r="R12" s="159">
        <v>2</v>
      </c>
      <c r="S12" s="113">
        <v>4</v>
      </c>
      <c r="T12" s="92">
        <f t="shared" si="1"/>
        <v>0.5</v>
      </c>
      <c r="U12" s="74">
        <v>1</v>
      </c>
      <c r="V12" s="75"/>
      <c r="W12" s="159" t="s">
        <v>61</v>
      </c>
      <c r="X12" s="162">
        <v>0</v>
      </c>
      <c r="Y12" s="83"/>
      <c r="Z12" s="119">
        <v>7701.0090000015334</v>
      </c>
      <c r="AA12" s="119">
        <v>285042</v>
      </c>
      <c r="AB12" s="117">
        <f t="shared" si="2"/>
        <v>2.7017102742759078E-2</v>
      </c>
      <c r="AC12" s="113">
        <v>0</v>
      </c>
      <c r="AD12" s="83"/>
      <c r="AE12" s="76"/>
      <c r="AF12" s="76"/>
      <c r="AG12" s="83"/>
      <c r="AH12" s="136">
        <v>254</v>
      </c>
      <c r="AI12" s="127">
        <v>3</v>
      </c>
      <c r="AJ12" s="83"/>
      <c r="AK12" s="113">
        <v>0</v>
      </c>
      <c r="AL12" s="181"/>
      <c r="AM12" s="96"/>
      <c r="AN12" s="113">
        <v>3</v>
      </c>
      <c r="AO12" s="83"/>
      <c r="AP12" s="90" t="s">
        <v>102</v>
      </c>
      <c r="AQ12" s="164">
        <v>1</v>
      </c>
      <c r="AR12" s="86"/>
      <c r="AS12" s="120" t="s">
        <v>328</v>
      </c>
      <c r="AT12" s="120">
        <v>0</v>
      </c>
      <c r="AU12" s="115">
        <f t="shared" si="3"/>
        <v>14</v>
      </c>
    </row>
    <row r="13" spans="1:47" ht="15" x14ac:dyDescent="0.25">
      <c r="A13" s="158">
        <v>204</v>
      </c>
      <c r="B13" s="174">
        <v>460120</v>
      </c>
      <c r="C13" s="68" t="s">
        <v>290</v>
      </c>
      <c r="D13" s="77">
        <v>2</v>
      </c>
      <c r="E13" s="138" t="s">
        <v>331</v>
      </c>
      <c r="F13" s="115"/>
      <c r="G13" s="89" t="s">
        <v>57</v>
      </c>
      <c r="H13" s="126">
        <v>3</v>
      </c>
      <c r="I13" s="85"/>
      <c r="J13" s="89" t="s">
        <v>60</v>
      </c>
      <c r="K13" s="126">
        <v>3</v>
      </c>
      <c r="L13" s="85"/>
      <c r="M13" s="89">
        <v>2</v>
      </c>
      <c r="N13" s="126">
        <v>3</v>
      </c>
      <c r="O13" s="90">
        <f t="shared" si="0"/>
        <v>0.66666666666666663</v>
      </c>
      <c r="P13" s="121">
        <v>0</v>
      </c>
      <c r="Q13" s="85"/>
      <c r="R13" s="89">
        <v>1</v>
      </c>
      <c r="S13" s="126">
        <v>2</v>
      </c>
      <c r="T13" s="92">
        <f t="shared" si="1"/>
        <v>0.5</v>
      </c>
      <c r="U13" s="87">
        <v>1</v>
      </c>
      <c r="V13" s="85"/>
      <c r="W13" s="89" t="s">
        <v>61</v>
      </c>
      <c r="X13" s="161">
        <v>0</v>
      </c>
      <c r="Y13" s="86"/>
      <c r="Z13" s="119">
        <v>10763.305999999482</v>
      </c>
      <c r="AA13" s="119">
        <v>107850</v>
      </c>
      <c r="AB13" s="117">
        <f t="shared" si="2"/>
        <v>9.9798850254978977E-2</v>
      </c>
      <c r="AC13" s="121">
        <v>0</v>
      </c>
      <c r="AD13" s="86"/>
      <c r="AE13" s="69"/>
      <c r="AF13" s="69"/>
      <c r="AG13" s="86"/>
      <c r="AH13" s="136">
        <v>216</v>
      </c>
      <c r="AI13" s="127">
        <v>3</v>
      </c>
      <c r="AJ13" s="86"/>
      <c r="AK13" s="126">
        <v>0</v>
      </c>
      <c r="AL13" s="181"/>
      <c r="AM13" s="69"/>
      <c r="AN13" s="126">
        <v>3</v>
      </c>
      <c r="AO13" s="86"/>
      <c r="AP13" s="90" t="s">
        <v>108</v>
      </c>
      <c r="AQ13" s="164">
        <v>0</v>
      </c>
      <c r="AR13" s="86"/>
      <c r="AS13" s="120" t="s">
        <v>328</v>
      </c>
      <c r="AT13" s="120">
        <v>0</v>
      </c>
      <c r="AU13" s="115">
        <f t="shared" si="3"/>
        <v>13</v>
      </c>
    </row>
    <row r="14" spans="1:47" ht="15" x14ac:dyDescent="0.25">
      <c r="A14" s="158">
        <v>204</v>
      </c>
      <c r="B14" s="174">
        <v>460133</v>
      </c>
      <c r="C14" s="68" t="s">
        <v>291</v>
      </c>
      <c r="D14" s="77">
        <v>2</v>
      </c>
      <c r="E14" s="138" t="s">
        <v>331</v>
      </c>
      <c r="F14" s="115"/>
      <c r="G14" s="89" t="s">
        <v>57</v>
      </c>
      <c r="H14" s="126">
        <v>3</v>
      </c>
      <c r="I14" s="86"/>
      <c r="J14" s="89" t="s">
        <v>60</v>
      </c>
      <c r="K14" s="126">
        <v>3</v>
      </c>
      <c r="L14" s="93"/>
      <c r="M14" s="89">
        <v>7</v>
      </c>
      <c r="N14" s="126">
        <v>15</v>
      </c>
      <c r="O14" s="90">
        <f t="shared" si="0"/>
        <v>0.46666666666666667</v>
      </c>
      <c r="P14" s="121">
        <v>0</v>
      </c>
      <c r="Q14" s="93"/>
      <c r="R14" s="89">
        <v>3</v>
      </c>
      <c r="S14" s="126">
        <v>7</v>
      </c>
      <c r="T14" s="92">
        <f t="shared" si="1"/>
        <v>0.42857142857142855</v>
      </c>
      <c r="U14" s="88">
        <v>1</v>
      </c>
      <c r="V14" s="86"/>
      <c r="W14" s="89" t="s">
        <v>320</v>
      </c>
      <c r="X14" s="161">
        <v>1</v>
      </c>
      <c r="Y14" s="86"/>
      <c r="Z14" s="119">
        <v>8809.6899999813177</v>
      </c>
      <c r="AA14" s="119">
        <v>682654</v>
      </c>
      <c r="AB14" s="117">
        <f t="shared" si="2"/>
        <v>1.2905058785243062E-2</v>
      </c>
      <c r="AC14" s="121">
        <v>0</v>
      </c>
      <c r="AD14" s="86"/>
      <c r="AE14" s="69"/>
      <c r="AF14" s="69"/>
      <c r="AG14" s="86"/>
      <c r="AH14" s="136">
        <v>275</v>
      </c>
      <c r="AI14" s="127">
        <v>3</v>
      </c>
      <c r="AJ14" s="86"/>
      <c r="AK14" s="126">
        <v>0</v>
      </c>
      <c r="AL14" s="181"/>
      <c r="AM14" s="69"/>
      <c r="AN14" s="126">
        <v>3</v>
      </c>
      <c r="AO14" s="86"/>
      <c r="AP14" s="90" t="s">
        <v>108</v>
      </c>
      <c r="AQ14" s="164">
        <v>0</v>
      </c>
      <c r="AR14" s="86"/>
      <c r="AS14" s="120" t="s">
        <v>328</v>
      </c>
      <c r="AT14" s="120">
        <v>0</v>
      </c>
      <c r="AU14" s="115">
        <f t="shared" si="3"/>
        <v>14</v>
      </c>
    </row>
    <row r="15" spans="1:47" ht="15" x14ac:dyDescent="0.25">
      <c r="A15" s="158">
        <v>204</v>
      </c>
      <c r="B15" s="174">
        <v>460139</v>
      </c>
      <c r="C15" s="68" t="s">
        <v>292</v>
      </c>
      <c r="D15" s="77">
        <v>2</v>
      </c>
      <c r="E15" s="138" t="s">
        <v>331</v>
      </c>
      <c r="F15" s="115"/>
      <c r="G15" s="89" t="s">
        <v>57</v>
      </c>
      <c r="H15" s="126">
        <v>3</v>
      </c>
      <c r="I15" s="86"/>
      <c r="J15" s="89" t="s">
        <v>60</v>
      </c>
      <c r="K15" s="126">
        <v>3</v>
      </c>
      <c r="L15" s="93"/>
      <c r="M15" s="159">
        <v>2.99</v>
      </c>
      <c r="N15" s="74">
        <f>2.99+2.86</f>
        <v>5.85</v>
      </c>
      <c r="O15" s="90">
        <f t="shared" si="0"/>
        <v>0.51111111111111118</v>
      </c>
      <c r="P15" s="121">
        <v>0</v>
      </c>
      <c r="Q15" s="93"/>
      <c r="R15" s="159">
        <v>1.64</v>
      </c>
      <c r="S15" s="74">
        <v>2.99</v>
      </c>
      <c r="T15" s="92">
        <f t="shared" si="1"/>
        <v>0.54849498327759194</v>
      </c>
      <c r="U15" s="88">
        <v>2</v>
      </c>
      <c r="V15" s="86"/>
      <c r="W15" s="89" t="s">
        <v>321</v>
      </c>
      <c r="X15" s="161">
        <v>0</v>
      </c>
      <c r="Y15" s="86"/>
      <c r="Z15" s="119">
        <v>27103.877999995719</v>
      </c>
      <c r="AA15" s="119">
        <v>311659</v>
      </c>
      <c r="AB15" s="117">
        <f t="shared" si="2"/>
        <v>8.6966453720238202E-2</v>
      </c>
      <c r="AC15" s="121">
        <v>0</v>
      </c>
      <c r="AD15" s="86"/>
      <c r="AE15" s="69"/>
      <c r="AF15" s="69"/>
      <c r="AG15" s="86"/>
      <c r="AH15" s="136">
        <v>189</v>
      </c>
      <c r="AI15" s="127">
        <v>2</v>
      </c>
      <c r="AJ15" s="86"/>
      <c r="AK15" s="126">
        <v>0</v>
      </c>
      <c r="AL15" s="181"/>
      <c r="AM15" s="69"/>
      <c r="AN15" s="126">
        <v>3</v>
      </c>
      <c r="AO15" s="86"/>
      <c r="AP15" s="90" t="s">
        <v>102</v>
      </c>
      <c r="AQ15" s="164">
        <v>1</v>
      </c>
      <c r="AR15" s="86"/>
      <c r="AS15" s="120" t="s">
        <v>328</v>
      </c>
      <c r="AT15" s="120">
        <v>0</v>
      </c>
      <c r="AU15" s="115">
        <f t="shared" si="3"/>
        <v>14</v>
      </c>
    </row>
    <row r="16" spans="1:47" ht="15" x14ac:dyDescent="0.25">
      <c r="A16" s="158">
        <v>204</v>
      </c>
      <c r="B16" s="174">
        <v>470124</v>
      </c>
      <c r="C16" s="68" t="s">
        <v>293</v>
      </c>
      <c r="D16" s="77">
        <v>2</v>
      </c>
      <c r="E16" s="138" t="s">
        <v>331</v>
      </c>
      <c r="F16" s="115"/>
      <c r="G16" s="89" t="s">
        <v>57</v>
      </c>
      <c r="H16" s="126">
        <v>3</v>
      </c>
      <c r="I16" s="72"/>
      <c r="J16" s="89" t="s">
        <v>60</v>
      </c>
      <c r="K16" s="126">
        <v>3</v>
      </c>
      <c r="L16" s="72"/>
      <c r="M16" s="89">
        <v>9</v>
      </c>
      <c r="N16" s="126">
        <v>9</v>
      </c>
      <c r="O16" s="90">
        <f t="shared" si="0"/>
        <v>1</v>
      </c>
      <c r="P16" s="121">
        <v>2</v>
      </c>
      <c r="Q16" s="72"/>
      <c r="R16" s="89">
        <v>5</v>
      </c>
      <c r="S16" s="126">
        <v>9</v>
      </c>
      <c r="T16" s="92">
        <f t="shared" si="1"/>
        <v>0.55555555555555558</v>
      </c>
      <c r="U16" s="73">
        <v>2</v>
      </c>
      <c r="V16" s="72"/>
      <c r="W16" s="89" t="s">
        <v>61</v>
      </c>
      <c r="X16" s="161">
        <v>0</v>
      </c>
      <c r="Y16" s="72"/>
      <c r="Z16" s="119">
        <v>7561.8160000057096</v>
      </c>
      <c r="AA16" s="119">
        <v>428662</v>
      </c>
      <c r="AB16" s="117">
        <f t="shared" si="2"/>
        <v>1.764050930571338E-2</v>
      </c>
      <c r="AC16" s="121">
        <v>0</v>
      </c>
      <c r="AD16" s="72"/>
      <c r="AE16" s="73"/>
      <c r="AF16" s="73"/>
      <c r="AG16" s="72"/>
      <c r="AH16" s="136">
        <v>186</v>
      </c>
      <c r="AI16" s="127">
        <v>1</v>
      </c>
      <c r="AK16" s="126">
        <v>0</v>
      </c>
      <c r="AL16" s="77"/>
      <c r="AM16" s="4"/>
      <c r="AN16" s="126">
        <v>3</v>
      </c>
      <c r="AP16" s="90" t="s">
        <v>108</v>
      </c>
      <c r="AQ16" s="164">
        <v>0</v>
      </c>
      <c r="AS16" s="120" t="s">
        <v>328</v>
      </c>
      <c r="AT16" s="120">
        <v>0</v>
      </c>
      <c r="AU16" s="115">
        <f t="shared" si="3"/>
        <v>14</v>
      </c>
    </row>
    <row r="17" spans="1:47" ht="15" x14ac:dyDescent="0.25">
      <c r="A17" s="158">
        <v>204</v>
      </c>
      <c r="B17" s="174">
        <v>470125</v>
      </c>
      <c r="C17" s="68" t="s">
        <v>294</v>
      </c>
      <c r="D17" s="77">
        <v>2</v>
      </c>
      <c r="E17" s="138" t="s">
        <v>331</v>
      </c>
      <c r="F17" s="115"/>
      <c r="G17" s="89" t="s">
        <v>57</v>
      </c>
      <c r="H17" s="126">
        <v>3</v>
      </c>
      <c r="I17" s="85"/>
      <c r="J17" s="89" t="s">
        <v>60</v>
      </c>
      <c r="K17" s="126">
        <v>3</v>
      </c>
      <c r="L17" s="85"/>
      <c r="M17" s="89">
        <v>5</v>
      </c>
      <c r="N17" s="126">
        <v>6</v>
      </c>
      <c r="O17" s="90">
        <f t="shared" si="0"/>
        <v>0.83333333333333337</v>
      </c>
      <c r="P17" s="121">
        <v>2</v>
      </c>
      <c r="Q17" s="85"/>
      <c r="R17" s="89">
        <v>3</v>
      </c>
      <c r="S17" s="126">
        <v>6</v>
      </c>
      <c r="T17" s="92">
        <f t="shared" si="1"/>
        <v>0.5</v>
      </c>
      <c r="U17" s="87">
        <v>1</v>
      </c>
      <c r="V17" s="85"/>
      <c r="W17" s="89" t="s">
        <v>60</v>
      </c>
      <c r="X17" s="161">
        <v>1</v>
      </c>
      <c r="Y17" s="85"/>
      <c r="Z17" s="119">
        <v>6491.15</v>
      </c>
      <c r="AA17" s="119">
        <v>28910</v>
      </c>
      <c r="AB17" s="117">
        <f t="shared" si="2"/>
        <v>0.22452957454168107</v>
      </c>
      <c r="AC17" s="121">
        <v>0</v>
      </c>
      <c r="AD17" s="85"/>
      <c r="AE17" s="87"/>
      <c r="AF17" s="87"/>
      <c r="AG17" s="85"/>
      <c r="AH17" s="136">
        <v>129</v>
      </c>
      <c r="AI17" s="127">
        <v>0</v>
      </c>
      <c r="AJ17" s="85"/>
      <c r="AK17" s="126">
        <v>0</v>
      </c>
      <c r="AL17" s="77"/>
      <c r="AM17" s="87"/>
      <c r="AN17" s="126">
        <v>3</v>
      </c>
      <c r="AO17" s="85"/>
      <c r="AP17" s="90" t="s">
        <v>108</v>
      </c>
      <c r="AQ17" s="164">
        <v>0</v>
      </c>
      <c r="AS17" s="120" t="s">
        <v>328</v>
      </c>
      <c r="AT17" s="120">
        <v>0</v>
      </c>
      <c r="AU17" s="115">
        <f t="shared" si="3"/>
        <v>13</v>
      </c>
    </row>
    <row r="18" spans="1:47" ht="15" x14ac:dyDescent="0.25">
      <c r="A18" s="158">
        <v>204</v>
      </c>
      <c r="B18" s="174">
        <v>470127</v>
      </c>
      <c r="C18" s="68" t="s">
        <v>295</v>
      </c>
      <c r="D18" s="77">
        <v>2</v>
      </c>
      <c r="E18" s="138" t="s">
        <v>331</v>
      </c>
      <c r="F18" s="115"/>
      <c r="G18" s="89" t="s">
        <v>333</v>
      </c>
      <c r="H18" s="126">
        <v>-1</v>
      </c>
      <c r="I18" s="154"/>
      <c r="J18" s="89" t="s">
        <v>60</v>
      </c>
      <c r="K18" s="126">
        <v>3</v>
      </c>
      <c r="L18" s="154"/>
      <c r="M18" s="89">
        <v>1</v>
      </c>
      <c r="N18" s="126">
        <v>3</v>
      </c>
      <c r="O18" s="90">
        <f t="shared" si="0"/>
        <v>0.33333333333333331</v>
      </c>
      <c r="P18" s="155">
        <v>0</v>
      </c>
      <c r="Q18" s="154"/>
      <c r="R18" s="89">
        <v>0</v>
      </c>
      <c r="S18" s="126">
        <v>1</v>
      </c>
      <c r="T18" s="92">
        <f t="shared" si="1"/>
        <v>0</v>
      </c>
      <c r="U18" s="155">
        <v>0</v>
      </c>
      <c r="V18" s="154"/>
      <c r="W18" s="89" t="s">
        <v>61</v>
      </c>
      <c r="X18" s="130">
        <v>0</v>
      </c>
      <c r="Z18" s="119">
        <v>0</v>
      </c>
      <c r="AA18" s="119">
        <v>153971</v>
      </c>
      <c r="AB18" s="117">
        <f t="shared" si="2"/>
        <v>0</v>
      </c>
      <c r="AC18" s="121">
        <v>-1</v>
      </c>
      <c r="AE18" s="4"/>
      <c r="AF18" s="4"/>
      <c r="AH18" s="136">
        <v>124</v>
      </c>
      <c r="AI18" s="127">
        <v>0</v>
      </c>
      <c r="AK18" s="126">
        <v>0</v>
      </c>
      <c r="AL18" s="77"/>
      <c r="AM18" s="4"/>
      <c r="AN18" s="126">
        <v>3</v>
      </c>
      <c r="AP18" s="90" t="s">
        <v>108</v>
      </c>
      <c r="AQ18" s="164">
        <v>0</v>
      </c>
      <c r="AS18" s="120" t="s">
        <v>328</v>
      </c>
      <c r="AT18" s="120">
        <v>0</v>
      </c>
      <c r="AU18" s="115">
        <f t="shared" si="3"/>
        <v>4</v>
      </c>
    </row>
    <row r="19" spans="1:47" ht="15" x14ac:dyDescent="0.25">
      <c r="A19" s="158">
        <v>204</v>
      </c>
      <c r="B19" s="174">
        <v>470128</v>
      </c>
      <c r="C19" s="68" t="s">
        <v>296</v>
      </c>
      <c r="D19" s="77">
        <v>2</v>
      </c>
      <c r="E19" s="138" t="s">
        <v>331</v>
      </c>
      <c r="F19" s="115"/>
      <c r="G19" s="165" t="s">
        <v>325</v>
      </c>
      <c r="H19" s="126">
        <v>2</v>
      </c>
      <c r="I19" s="85"/>
      <c r="J19" s="89" t="s">
        <v>60</v>
      </c>
      <c r="K19" s="126">
        <v>3</v>
      </c>
      <c r="L19" s="85"/>
      <c r="M19" s="89">
        <v>4</v>
      </c>
      <c r="N19" s="126">
        <v>10</v>
      </c>
      <c r="O19" s="90">
        <f t="shared" si="0"/>
        <v>0.4</v>
      </c>
      <c r="P19" s="121">
        <v>0</v>
      </c>
      <c r="Q19" s="85"/>
      <c r="R19" s="89">
        <v>0</v>
      </c>
      <c r="S19" s="126">
        <v>4</v>
      </c>
      <c r="T19" s="92">
        <f t="shared" si="1"/>
        <v>0</v>
      </c>
      <c r="U19" s="87">
        <v>0</v>
      </c>
      <c r="V19" s="85"/>
      <c r="W19" s="89" t="s">
        <v>324</v>
      </c>
      <c r="X19" s="161">
        <v>0</v>
      </c>
      <c r="Y19" s="85"/>
      <c r="Z19" s="119">
        <v>6482.0390000047628</v>
      </c>
      <c r="AA19" s="119">
        <v>409211</v>
      </c>
      <c r="AB19" s="117">
        <f t="shared" si="2"/>
        <v>1.5840334204126387E-2</v>
      </c>
      <c r="AC19" s="121">
        <v>0</v>
      </c>
      <c r="AD19" s="85"/>
      <c r="AE19" s="87"/>
      <c r="AF19" s="87"/>
      <c r="AG19" s="85"/>
      <c r="AH19" s="136">
        <v>149</v>
      </c>
      <c r="AI19" s="127">
        <v>0</v>
      </c>
      <c r="AJ19" s="85"/>
      <c r="AK19" s="126">
        <v>0</v>
      </c>
      <c r="AL19" s="77"/>
      <c r="AM19" s="87"/>
      <c r="AN19" s="126">
        <v>3</v>
      </c>
      <c r="AO19" s="85"/>
      <c r="AP19" s="90" t="s">
        <v>102</v>
      </c>
      <c r="AQ19" s="164">
        <v>1</v>
      </c>
      <c r="AR19" s="85"/>
      <c r="AS19" s="120" t="s">
        <v>328</v>
      </c>
      <c r="AT19" s="120">
        <v>0</v>
      </c>
      <c r="AU19" s="115">
        <f t="shared" si="3"/>
        <v>9</v>
      </c>
    </row>
    <row r="20" spans="1:47" ht="15" x14ac:dyDescent="0.25">
      <c r="A20" s="158">
        <v>204</v>
      </c>
      <c r="B20" s="174">
        <v>470129</v>
      </c>
      <c r="C20" s="68" t="s">
        <v>297</v>
      </c>
      <c r="D20" s="77">
        <v>2</v>
      </c>
      <c r="E20" s="138" t="s">
        <v>331</v>
      </c>
      <c r="F20" s="115"/>
      <c r="G20" s="89" t="s">
        <v>57</v>
      </c>
      <c r="H20" s="126">
        <v>3</v>
      </c>
      <c r="I20" s="93"/>
      <c r="J20" s="89" t="s">
        <v>320</v>
      </c>
      <c r="K20" s="126">
        <v>3</v>
      </c>
      <c r="L20" s="93"/>
      <c r="M20" s="89">
        <v>4</v>
      </c>
      <c r="N20" s="126">
        <v>5</v>
      </c>
      <c r="O20" s="90">
        <f t="shared" si="0"/>
        <v>0.8</v>
      </c>
      <c r="P20" s="121">
        <v>2</v>
      </c>
      <c r="Q20" s="93"/>
      <c r="R20" s="89">
        <v>2</v>
      </c>
      <c r="S20" s="126">
        <v>4</v>
      </c>
      <c r="T20" s="92">
        <f t="shared" si="1"/>
        <v>0.5</v>
      </c>
      <c r="U20" s="88">
        <v>1</v>
      </c>
      <c r="V20" s="93"/>
      <c r="W20" s="89" t="s">
        <v>321</v>
      </c>
      <c r="X20" s="161">
        <v>0</v>
      </c>
      <c r="Z20" s="119">
        <v>0</v>
      </c>
      <c r="AA20" s="119">
        <v>548973</v>
      </c>
      <c r="AB20" s="117">
        <f t="shared" si="2"/>
        <v>0</v>
      </c>
      <c r="AC20" s="121">
        <v>-1</v>
      </c>
      <c r="AE20" s="4"/>
      <c r="AF20" s="4"/>
      <c r="AH20" s="136">
        <v>210</v>
      </c>
      <c r="AI20" s="127">
        <v>3</v>
      </c>
      <c r="AK20" s="126">
        <v>0</v>
      </c>
      <c r="AL20" s="77"/>
      <c r="AM20" s="4"/>
      <c r="AN20" s="126">
        <v>3</v>
      </c>
      <c r="AP20" s="90" t="s">
        <v>108</v>
      </c>
      <c r="AQ20" s="164">
        <v>0</v>
      </c>
      <c r="AS20" s="120" t="s">
        <v>328</v>
      </c>
      <c r="AT20" s="120">
        <v>0</v>
      </c>
      <c r="AU20" s="115">
        <f t="shared" si="3"/>
        <v>14</v>
      </c>
    </row>
    <row r="21" spans="1:47" s="115" customFormat="1" ht="15" x14ac:dyDescent="0.25">
      <c r="A21" s="158">
        <v>204</v>
      </c>
      <c r="B21" s="174">
        <v>480212</v>
      </c>
      <c r="C21" s="137" t="s">
        <v>330</v>
      </c>
      <c r="D21" s="77">
        <v>2</v>
      </c>
      <c r="E21" s="138" t="s">
        <v>331</v>
      </c>
      <c r="F21" s="139"/>
      <c r="G21" s="89" t="s">
        <v>57</v>
      </c>
      <c r="H21" s="97">
        <v>3</v>
      </c>
      <c r="J21" s="134" t="s">
        <v>60</v>
      </c>
      <c r="K21" s="97">
        <v>3</v>
      </c>
      <c r="M21" s="134">
        <v>2</v>
      </c>
      <c r="N21" s="97">
        <v>2</v>
      </c>
      <c r="O21" s="90">
        <f t="shared" si="0"/>
        <v>1</v>
      </c>
      <c r="P21" s="97">
        <v>2</v>
      </c>
      <c r="R21" s="134">
        <v>2</v>
      </c>
      <c r="S21" s="97">
        <v>3</v>
      </c>
      <c r="T21" s="92">
        <f t="shared" si="1"/>
        <v>0.66666666666666663</v>
      </c>
      <c r="U21" s="77">
        <v>2</v>
      </c>
      <c r="W21" s="134" t="s">
        <v>60</v>
      </c>
      <c r="X21" s="164">
        <v>1</v>
      </c>
      <c r="Z21" s="119">
        <v>0</v>
      </c>
      <c r="AA21" s="119">
        <v>14268</v>
      </c>
      <c r="AB21" s="117">
        <f t="shared" si="2"/>
        <v>0</v>
      </c>
      <c r="AC21" s="126">
        <v>-1</v>
      </c>
      <c r="AD21" s="124"/>
      <c r="AE21" s="158"/>
      <c r="AF21" s="158"/>
      <c r="AG21" s="124"/>
      <c r="AH21" s="136">
        <v>2</v>
      </c>
      <c r="AI21" s="127">
        <v>-1</v>
      </c>
      <c r="AJ21" s="124"/>
      <c r="AK21" s="126">
        <v>0</v>
      </c>
      <c r="AL21" s="77"/>
      <c r="AM21" s="158"/>
      <c r="AN21" s="126">
        <v>3</v>
      </c>
      <c r="AO21" s="124"/>
      <c r="AP21" s="90" t="s">
        <v>102</v>
      </c>
      <c r="AQ21" s="178">
        <v>1</v>
      </c>
      <c r="AR21" s="124"/>
      <c r="AS21" s="158" t="s">
        <v>328</v>
      </c>
      <c r="AT21" s="158">
        <v>0</v>
      </c>
      <c r="AU21" s="115">
        <f t="shared" si="3"/>
        <v>13</v>
      </c>
    </row>
    <row r="22" spans="1:47" ht="15" x14ac:dyDescent="0.25">
      <c r="A22" s="158">
        <v>204</v>
      </c>
      <c r="B22" s="174">
        <v>490194</v>
      </c>
      <c r="C22" s="68" t="s">
        <v>298</v>
      </c>
      <c r="D22" s="77">
        <v>2</v>
      </c>
      <c r="E22" s="138" t="s">
        <v>331</v>
      </c>
      <c r="F22" s="115"/>
      <c r="G22" s="165" t="s">
        <v>325</v>
      </c>
      <c r="H22" s="126">
        <v>2</v>
      </c>
      <c r="I22" s="78"/>
      <c r="J22" s="89" t="s">
        <v>60</v>
      </c>
      <c r="K22" s="126">
        <v>3</v>
      </c>
      <c r="L22" s="78"/>
      <c r="M22" s="89">
        <v>1</v>
      </c>
      <c r="N22" s="126">
        <v>6</v>
      </c>
      <c r="O22" s="90">
        <f t="shared" si="0"/>
        <v>0.16666666666666666</v>
      </c>
      <c r="P22" s="121">
        <v>0</v>
      </c>
      <c r="Q22" s="78"/>
      <c r="R22" s="89">
        <v>1</v>
      </c>
      <c r="S22" s="126">
        <v>1</v>
      </c>
      <c r="T22" s="92">
        <f t="shared" si="1"/>
        <v>1</v>
      </c>
      <c r="U22" s="79">
        <v>2</v>
      </c>
      <c r="V22" s="78"/>
      <c r="W22" s="89" t="s">
        <v>60</v>
      </c>
      <c r="X22" s="161">
        <v>1</v>
      </c>
      <c r="Y22" s="78"/>
      <c r="Z22" s="119">
        <v>0</v>
      </c>
      <c r="AA22" s="119">
        <v>174038</v>
      </c>
      <c r="AB22" s="117">
        <f t="shared" si="2"/>
        <v>0</v>
      </c>
      <c r="AC22" s="121">
        <v>-1</v>
      </c>
      <c r="AD22" s="78"/>
      <c r="AE22" s="79"/>
      <c r="AF22" s="79"/>
      <c r="AG22" s="78"/>
      <c r="AH22" s="136">
        <v>154</v>
      </c>
      <c r="AI22" s="176">
        <v>1</v>
      </c>
      <c r="AJ22" s="78"/>
      <c r="AK22" s="126">
        <v>0</v>
      </c>
      <c r="AL22" s="77"/>
      <c r="AM22" s="79"/>
      <c r="AN22" s="126">
        <v>3</v>
      </c>
      <c r="AO22" s="78"/>
      <c r="AP22" s="90" t="s">
        <v>108</v>
      </c>
      <c r="AQ22" s="164">
        <v>0</v>
      </c>
      <c r="AR22" s="78"/>
      <c r="AS22" s="120" t="s">
        <v>328</v>
      </c>
      <c r="AT22" s="120">
        <v>0</v>
      </c>
      <c r="AU22" s="115">
        <f t="shared" si="3"/>
        <v>11</v>
      </c>
    </row>
    <row r="23" spans="1:47" ht="15" x14ac:dyDescent="0.25">
      <c r="A23" s="158">
        <v>204</v>
      </c>
      <c r="B23" s="174">
        <v>490195</v>
      </c>
      <c r="C23" s="68" t="s">
        <v>299</v>
      </c>
      <c r="D23" s="77">
        <v>2</v>
      </c>
      <c r="E23" s="138" t="s">
        <v>331</v>
      </c>
      <c r="F23" s="115"/>
      <c r="G23" s="165" t="s">
        <v>325</v>
      </c>
      <c r="H23" s="126">
        <v>2</v>
      </c>
      <c r="I23" s="81"/>
      <c r="J23" s="89" t="s">
        <v>60</v>
      </c>
      <c r="K23" s="126">
        <v>3</v>
      </c>
      <c r="L23" s="81"/>
      <c r="M23" s="89">
        <v>2</v>
      </c>
      <c r="N23" s="126">
        <v>5</v>
      </c>
      <c r="O23" s="90">
        <f t="shared" si="0"/>
        <v>0.4</v>
      </c>
      <c r="P23" s="121">
        <v>0</v>
      </c>
      <c r="Q23" s="81"/>
      <c r="R23" s="89">
        <v>1</v>
      </c>
      <c r="S23" s="126">
        <v>2</v>
      </c>
      <c r="T23" s="92">
        <f t="shared" si="1"/>
        <v>0.5</v>
      </c>
      <c r="U23" s="82">
        <v>1</v>
      </c>
      <c r="V23" s="81"/>
      <c r="W23" s="89" t="s">
        <v>61</v>
      </c>
      <c r="X23" s="161">
        <v>0</v>
      </c>
      <c r="Y23" s="81"/>
      <c r="Z23" s="119">
        <v>0</v>
      </c>
      <c r="AA23" s="119">
        <v>120800</v>
      </c>
      <c r="AB23" s="117">
        <f t="shared" si="2"/>
        <v>0</v>
      </c>
      <c r="AC23" s="121">
        <v>-1</v>
      </c>
      <c r="AD23" s="81"/>
      <c r="AE23" s="82"/>
      <c r="AF23" s="82"/>
      <c r="AG23" s="81"/>
      <c r="AH23" s="136">
        <v>133</v>
      </c>
      <c r="AI23" s="127">
        <v>0</v>
      </c>
      <c r="AJ23" s="81"/>
      <c r="AK23" s="126">
        <v>0</v>
      </c>
      <c r="AL23" s="77"/>
      <c r="AM23" s="82"/>
      <c r="AN23" s="126">
        <v>3</v>
      </c>
      <c r="AO23" s="81"/>
      <c r="AP23" s="90" t="s">
        <v>102</v>
      </c>
      <c r="AQ23" s="164">
        <v>1</v>
      </c>
      <c r="AR23" s="81"/>
      <c r="AS23" s="120" t="s">
        <v>328</v>
      </c>
      <c r="AT23" s="120">
        <v>0</v>
      </c>
      <c r="AU23" s="115">
        <f t="shared" si="3"/>
        <v>9</v>
      </c>
    </row>
    <row r="24" spans="1:47" ht="15" x14ac:dyDescent="0.25">
      <c r="A24" s="158">
        <v>204</v>
      </c>
      <c r="B24" s="174">
        <v>490206</v>
      </c>
      <c r="C24" s="68" t="s">
        <v>300</v>
      </c>
      <c r="D24" s="77">
        <v>2</v>
      </c>
      <c r="E24" s="138" t="s">
        <v>331</v>
      </c>
      <c r="F24" s="115"/>
      <c r="G24" s="165" t="s">
        <v>325</v>
      </c>
      <c r="H24" s="126">
        <v>2</v>
      </c>
      <c r="I24" s="85"/>
      <c r="J24" s="89" t="s">
        <v>320</v>
      </c>
      <c r="K24" s="126">
        <v>3</v>
      </c>
      <c r="L24" s="85"/>
      <c r="M24" s="89">
        <v>5</v>
      </c>
      <c r="N24" s="126">
        <v>9</v>
      </c>
      <c r="O24" s="90">
        <f t="shared" si="0"/>
        <v>0.55555555555555558</v>
      </c>
      <c r="P24" s="121">
        <v>0</v>
      </c>
      <c r="Q24" s="85"/>
      <c r="R24" s="89">
        <v>2</v>
      </c>
      <c r="S24" s="126">
        <v>5</v>
      </c>
      <c r="T24" s="92">
        <f t="shared" si="1"/>
        <v>0.4</v>
      </c>
      <c r="U24" s="98">
        <v>1</v>
      </c>
      <c r="V24" s="85"/>
      <c r="W24" s="89" t="s">
        <v>321</v>
      </c>
      <c r="X24" s="161">
        <v>0</v>
      </c>
      <c r="Z24" s="119">
        <v>0</v>
      </c>
      <c r="AA24" s="119">
        <v>124442</v>
      </c>
      <c r="AB24" s="117">
        <f t="shared" si="2"/>
        <v>0</v>
      </c>
      <c r="AC24" s="121">
        <v>-1</v>
      </c>
      <c r="AE24" s="4"/>
      <c r="AF24" s="4"/>
      <c r="AH24" s="136">
        <v>94</v>
      </c>
      <c r="AI24" s="127">
        <v>-1</v>
      </c>
      <c r="AK24" s="126">
        <v>0</v>
      </c>
      <c r="AL24" s="77"/>
      <c r="AM24" s="4"/>
      <c r="AN24" s="126">
        <v>3</v>
      </c>
      <c r="AP24" s="90" t="s">
        <v>102</v>
      </c>
      <c r="AQ24" s="164">
        <v>1</v>
      </c>
      <c r="AS24" s="120" t="s">
        <v>328</v>
      </c>
      <c r="AT24" s="120">
        <v>0</v>
      </c>
      <c r="AU24" s="115">
        <f t="shared" si="3"/>
        <v>8</v>
      </c>
    </row>
    <row r="25" spans="1:47" ht="15" x14ac:dyDescent="0.25">
      <c r="A25" s="158">
        <v>204</v>
      </c>
      <c r="B25" s="174">
        <v>500228</v>
      </c>
      <c r="C25" s="68" t="s">
        <v>302</v>
      </c>
      <c r="D25" s="77">
        <v>2</v>
      </c>
      <c r="E25" s="138" t="s">
        <v>331</v>
      </c>
      <c r="F25" s="115"/>
      <c r="G25" s="89" t="s">
        <v>57</v>
      </c>
      <c r="H25" s="126">
        <v>3</v>
      </c>
      <c r="I25" s="85"/>
      <c r="J25" s="89" t="s">
        <v>320</v>
      </c>
      <c r="K25" s="126">
        <v>3</v>
      </c>
      <c r="L25" s="85"/>
      <c r="M25" s="89">
        <v>3</v>
      </c>
      <c r="N25" s="126">
        <v>7</v>
      </c>
      <c r="O25" s="90">
        <f t="shared" si="0"/>
        <v>0.42857142857142855</v>
      </c>
      <c r="P25" s="121">
        <v>0</v>
      </c>
      <c r="Q25" s="85"/>
      <c r="R25" s="89">
        <v>1</v>
      </c>
      <c r="S25" s="126">
        <v>3</v>
      </c>
      <c r="T25" s="92">
        <f t="shared" si="1"/>
        <v>0.33333333333333331</v>
      </c>
      <c r="U25" s="126">
        <v>1</v>
      </c>
      <c r="V25" s="85"/>
      <c r="W25" s="89" t="s">
        <v>60</v>
      </c>
      <c r="X25" s="161">
        <v>1</v>
      </c>
      <c r="Y25" s="85"/>
      <c r="Z25" s="119">
        <v>5335.9869999903603</v>
      </c>
      <c r="AA25" s="119">
        <v>325151</v>
      </c>
      <c r="AB25" s="117">
        <f t="shared" si="2"/>
        <v>1.6410796829750978E-2</v>
      </c>
      <c r="AC25" s="121">
        <v>0</v>
      </c>
      <c r="AD25" s="85"/>
      <c r="AE25" s="87"/>
      <c r="AF25" s="87"/>
      <c r="AG25" s="85"/>
      <c r="AH25" s="136">
        <v>232</v>
      </c>
      <c r="AI25" s="127">
        <v>3</v>
      </c>
      <c r="AJ25" s="85"/>
      <c r="AK25" s="160">
        <v>0</v>
      </c>
      <c r="AL25" s="182"/>
      <c r="AM25" s="92"/>
      <c r="AN25" s="126">
        <v>3</v>
      </c>
      <c r="AO25" s="85"/>
      <c r="AP25" s="90" t="s">
        <v>102</v>
      </c>
      <c r="AQ25" s="164">
        <v>1</v>
      </c>
      <c r="AR25" s="85"/>
      <c r="AS25" s="120" t="s">
        <v>328</v>
      </c>
      <c r="AT25" s="120">
        <v>0</v>
      </c>
      <c r="AU25" s="115">
        <f t="shared" si="3"/>
        <v>15</v>
      </c>
    </row>
    <row r="26" spans="1:47" ht="15" x14ac:dyDescent="0.25">
      <c r="A26" s="158">
        <v>204</v>
      </c>
      <c r="B26" s="174">
        <v>500265</v>
      </c>
      <c r="C26" s="68" t="s">
        <v>303</v>
      </c>
      <c r="D26" s="77">
        <v>2</v>
      </c>
      <c r="E26" s="138" t="s">
        <v>331</v>
      </c>
      <c r="F26" s="115"/>
      <c r="G26" s="89" t="s">
        <v>57</v>
      </c>
      <c r="H26" s="126">
        <v>3</v>
      </c>
      <c r="I26" s="85"/>
      <c r="J26" s="89" t="s">
        <v>60</v>
      </c>
      <c r="K26" s="126">
        <v>3</v>
      </c>
      <c r="L26" s="85"/>
      <c r="M26" s="89">
        <v>10</v>
      </c>
      <c r="N26" s="126">
        <v>15</v>
      </c>
      <c r="O26" s="90">
        <f t="shared" si="0"/>
        <v>0.66666666666666663</v>
      </c>
      <c r="P26" s="121">
        <v>0</v>
      </c>
      <c r="Q26" s="85"/>
      <c r="R26" s="89">
        <v>6</v>
      </c>
      <c r="S26" s="126">
        <v>10</v>
      </c>
      <c r="T26" s="92">
        <f t="shared" si="1"/>
        <v>0.6</v>
      </c>
      <c r="U26" s="126">
        <v>2</v>
      </c>
      <c r="V26" s="85"/>
      <c r="W26" s="89" t="s">
        <v>322</v>
      </c>
      <c r="X26" s="161">
        <v>0</v>
      </c>
      <c r="Y26" s="85"/>
      <c r="Z26" s="119">
        <v>36739.69399996537</v>
      </c>
      <c r="AA26" s="119">
        <v>520294</v>
      </c>
      <c r="AB26" s="117">
        <f t="shared" si="2"/>
        <v>7.0613333999556729E-2</v>
      </c>
      <c r="AC26" s="121">
        <v>0</v>
      </c>
      <c r="AD26" s="85"/>
      <c r="AE26" s="87"/>
      <c r="AF26" s="87"/>
      <c r="AG26" s="85"/>
      <c r="AH26" s="136">
        <v>271</v>
      </c>
      <c r="AI26" s="127">
        <v>3</v>
      </c>
      <c r="AJ26" s="85"/>
      <c r="AK26" s="160">
        <v>0</v>
      </c>
      <c r="AL26" s="182"/>
      <c r="AM26" s="92"/>
      <c r="AN26" s="126">
        <v>3</v>
      </c>
      <c r="AO26" s="85"/>
      <c r="AP26" s="90" t="s">
        <v>108</v>
      </c>
      <c r="AQ26" s="164">
        <v>0</v>
      </c>
      <c r="AR26" s="85"/>
      <c r="AS26" s="120" t="s">
        <v>328</v>
      </c>
      <c r="AT26" s="120">
        <v>0</v>
      </c>
      <c r="AU26" s="115">
        <f t="shared" si="3"/>
        <v>14</v>
      </c>
    </row>
    <row r="27" spans="1:47" ht="15" x14ac:dyDescent="0.25">
      <c r="A27" s="158">
        <v>204</v>
      </c>
      <c r="B27" s="174">
        <v>510247</v>
      </c>
      <c r="C27" s="68" t="s">
        <v>304</v>
      </c>
      <c r="D27" s="77">
        <v>2</v>
      </c>
      <c r="E27" s="138" t="s">
        <v>331</v>
      </c>
      <c r="F27" s="115"/>
      <c r="G27" s="89" t="s">
        <v>57</v>
      </c>
      <c r="H27" s="126">
        <v>3</v>
      </c>
      <c r="I27" s="85"/>
      <c r="J27" s="89" t="s">
        <v>323</v>
      </c>
      <c r="K27" s="126">
        <v>3</v>
      </c>
      <c r="L27" s="85"/>
      <c r="M27" s="89">
        <v>5</v>
      </c>
      <c r="N27" s="126">
        <v>20</v>
      </c>
      <c r="O27" s="90">
        <f t="shared" si="0"/>
        <v>0.25</v>
      </c>
      <c r="P27" s="121">
        <v>0</v>
      </c>
      <c r="Q27" s="85"/>
      <c r="R27" s="89">
        <v>2</v>
      </c>
      <c r="S27" s="126">
        <v>5</v>
      </c>
      <c r="T27" s="92">
        <f t="shared" si="1"/>
        <v>0.4</v>
      </c>
      <c r="U27" s="126">
        <v>1</v>
      </c>
      <c r="V27" s="85"/>
      <c r="W27" s="89" t="s">
        <v>323</v>
      </c>
      <c r="X27" s="161">
        <v>1</v>
      </c>
      <c r="Y27" s="85"/>
      <c r="Z27" s="119">
        <v>22618.319999996824</v>
      </c>
      <c r="AA27" s="119">
        <v>448852</v>
      </c>
      <c r="AB27" s="117">
        <f t="shared" si="2"/>
        <v>5.0391487617292167E-2</v>
      </c>
      <c r="AC27" s="121">
        <v>0</v>
      </c>
      <c r="AD27" s="85"/>
      <c r="AE27" s="87"/>
      <c r="AF27" s="87"/>
      <c r="AG27" s="85"/>
      <c r="AH27" s="136">
        <v>241</v>
      </c>
      <c r="AI27" s="127">
        <v>3</v>
      </c>
      <c r="AJ27" s="85"/>
      <c r="AK27" s="126">
        <v>0</v>
      </c>
      <c r="AL27" s="77"/>
      <c r="AM27" s="87"/>
      <c r="AN27" s="126">
        <v>3</v>
      </c>
      <c r="AO27" s="85"/>
      <c r="AP27" s="90" t="s">
        <v>102</v>
      </c>
      <c r="AQ27" s="164">
        <v>1</v>
      </c>
      <c r="AR27" s="85"/>
      <c r="AS27" s="120" t="s">
        <v>328</v>
      </c>
      <c r="AT27" s="120">
        <v>0</v>
      </c>
      <c r="AU27" s="115">
        <f t="shared" si="3"/>
        <v>15</v>
      </c>
    </row>
    <row r="28" spans="1:47" ht="15" x14ac:dyDescent="0.25">
      <c r="A28" s="158">
        <v>204</v>
      </c>
      <c r="B28" s="174">
        <v>510249</v>
      </c>
      <c r="C28" s="68" t="s">
        <v>305</v>
      </c>
      <c r="D28" s="77">
        <v>2</v>
      </c>
      <c r="E28" s="138" t="s">
        <v>331</v>
      </c>
      <c r="F28" s="115"/>
      <c r="G28" s="89" t="s">
        <v>333</v>
      </c>
      <c r="H28" s="126">
        <v>-1</v>
      </c>
      <c r="I28" s="118"/>
      <c r="J28" s="89" t="s">
        <v>320</v>
      </c>
      <c r="K28" s="126">
        <v>3</v>
      </c>
      <c r="L28" s="118"/>
      <c r="M28" s="89">
        <v>3</v>
      </c>
      <c r="N28" s="126">
        <v>7</v>
      </c>
      <c r="O28" s="90">
        <f t="shared" si="0"/>
        <v>0.42857142857142855</v>
      </c>
      <c r="P28" s="121">
        <v>0</v>
      </c>
      <c r="Q28" s="118"/>
      <c r="R28" s="89">
        <v>2</v>
      </c>
      <c r="S28" s="126">
        <v>3</v>
      </c>
      <c r="T28" s="92">
        <f t="shared" si="1"/>
        <v>0.66666666666666663</v>
      </c>
      <c r="U28" s="126">
        <v>2</v>
      </c>
      <c r="V28" s="118"/>
      <c r="W28" s="89" t="s">
        <v>61</v>
      </c>
      <c r="X28" s="161">
        <v>0</v>
      </c>
      <c r="Z28" s="119">
        <v>12465.080000000002</v>
      </c>
      <c r="AA28" s="119">
        <v>112097</v>
      </c>
      <c r="AB28" s="117">
        <f t="shared" si="2"/>
        <v>0.11119905082205592</v>
      </c>
      <c r="AC28" s="121">
        <v>0</v>
      </c>
      <c r="AE28" s="4"/>
      <c r="AF28" s="4"/>
      <c r="AH28" s="136">
        <v>176</v>
      </c>
      <c r="AI28" s="176">
        <v>1</v>
      </c>
      <c r="AK28" s="126">
        <v>0</v>
      </c>
      <c r="AL28" s="77"/>
      <c r="AM28" s="4"/>
      <c r="AN28" s="126">
        <v>3</v>
      </c>
      <c r="AP28" s="90" t="s">
        <v>102</v>
      </c>
      <c r="AQ28" s="164">
        <v>1</v>
      </c>
      <c r="AS28" s="120" t="s">
        <v>328</v>
      </c>
      <c r="AT28" s="120">
        <v>0</v>
      </c>
      <c r="AU28" s="115">
        <f t="shared" si="3"/>
        <v>9</v>
      </c>
    </row>
    <row r="29" spans="1:47" ht="15" x14ac:dyDescent="0.25">
      <c r="A29" s="158">
        <v>204</v>
      </c>
      <c r="B29" s="175">
        <v>510299</v>
      </c>
      <c r="C29" s="77" t="s">
        <v>332</v>
      </c>
      <c r="D29" s="77">
        <v>2</v>
      </c>
      <c r="E29" s="138" t="s">
        <v>331</v>
      </c>
      <c r="F29" s="185"/>
      <c r="G29" s="89" t="s">
        <v>57</v>
      </c>
      <c r="H29" s="126">
        <v>3</v>
      </c>
      <c r="I29" s="140"/>
      <c r="J29" s="89" t="s">
        <v>60</v>
      </c>
      <c r="K29" s="126">
        <v>3</v>
      </c>
      <c r="L29" s="140"/>
      <c r="M29" s="89">
        <v>2</v>
      </c>
      <c r="N29" s="126">
        <v>5</v>
      </c>
      <c r="O29" s="90">
        <f t="shared" si="0"/>
        <v>0.4</v>
      </c>
      <c r="P29" s="141">
        <v>0</v>
      </c>
      <c r="Q29" s="140"/>
      <c r="R29" s="89">
        <v>1</v>
      </c>
      <c r="S29" s="126">
        <v>2</v>
      </c>
      <c r="T29" s="92">
        <f t="shared" si="1"/>
        <v>0.5</v>
      </c>
      <c r="U29" s="126">
        <v>1</v>
      </c>
      <c r="V29" s="140"/>
      <c r="W29" s="89" t="s">
        <v>61</v>
      </c>
      <c r="X29" s="130">
        <v>0</v>
      </c>
      <c r="Y29" s="140"/>
      <c r="Z29" s="119">
        <v>0</v>
      </c>
      <c r="AA29" s="119">
        <v>275018</v>
      </c>
      <c r="AB29" s="117">
        <f t="shared" si="2"/>
        <v>0</v>
      </c>
      <c r="AC29" s="126">
        <v>-1</v>
      </c>
      <c r="AD29" s="124"/>
      <c r="AE29" s="158"/>
      <c r="AF29" s="158"/>
      <c r="AG29" s="124"/>
      <c r="AH29" s="136">
        <v>271</v>
      </c>
      <c r="AI29" s="127">
        <v>3</v>
      </c>
      <c r="AJ29" s="124"/>
      <c r="AK29" s="126">
        <v>0</v>
      </c>
      <c r="AL29" s="77"/>
      <c r="AM29" s="158"/>
      <c r="AN29" s="126">
        <v>3</v>
      </c>
      <c r="AO29" s="124"/>
      <c r="AP29" s="90" t="s">
        <v>108</v>
      </c>
      <c r="AQ29" s="178">
        <v>3</v>
      </c>
      <c r="AR29" s="124"/>
      <c r="AS29" s="158" t="s">
        <v>328</v>
      </c>
      <c r="AT29" s="158">
        <v>0</v>
      </c>
      <c r="AU29" s="115">
        <f t="shared" si="3"/>
        <v>15</v>
      </c>
    </row>
    <row r="30" spans="1:47" ht="15" x14ac:dyDescent="0.25">
      <c r="A30" s="158">
        <v>204</v>
      </c>
      <c r="B30" s="174">
        <v>520307</v>
      </c>
      <c r="C30" s="68" t="s">
        <v>306</v>
      </c>
      <c r="D30" s="77">
        <v>2</v>
      </c>
      <c r="E30" s="138" t="s">
        <v>331</v>
      </c>
      <c r="F30" s="115"/>
      <c r="G30" s="89" t="s">
        <v>57</v>
      </c>
      <c r="H30" s="126">
        <v>3</v>
      </c>
      <c r="I30" s="98"/>
      <c r="J30" s="89" t="s">
        <v>60</v>
      </c>
      <c r="K30" s="126">
        <v>3</v>
      </c>
      <c r="L30" s="98"/>
      <c r="M30" s="89">
        <v>5</v>
      </c>
      <c r="N30" s="126">
        <v>8</v>
      </c>
      <c r="O30" s="90">
        <f t="shared" si="0"/>
        <v>0.625</v>
      </c>
      <c r="P30" s="121">
        <v>0</v>
      </c>
      <c r="Q30" s="98"/>
      <c r="R30" s="89">
        <v>3</v>
      </c>
      <c r="S30" s="126">
        <v>5</v>
      </c>
      <c r="T30" s="92">
        <f t="shared" si="1"/>
        <v>0.6</v>
      </c>
      <c r="U30" s="126">
        <v>2</v>
      </c>
      <c r="V30" s="98"/>
      <c r="W30" s="89" t="s">
        <v>61</v>
      </c>
      <c r="X30" s="161">
        <v>0</v>
      </c>
      <c r="Y30" s="98"/>
      <c r="Z30" s="119">
        <v>0</v>
      </c>
      <c r="AA30" s="119">
        <v>458608</v>
      </c>
      <c r="AB30" s="117">
        <f t="shared" si="2"/>
        <v>0</v>
      </c>
      <c r="AC30" s="121">
        <v>-1</v>
      </c>
      <c r="AD30" s="98"/>
      <c r="AE30" s="98"/>
      <c r="AF30" s="98"/>
      <c r="AG30" s="98"/>
      <c r="AH30" s="136">
        <v>231</v>
      </c>
      <c r="AI30" s="127">
        <v>3</v>
      </c>
      <c r="AJ30" s="98"/>
      <c r="AK30" s="126">
        <v>0</v>
      </c>
      <c r="AL30" s="77"/>
      <c r="AM30" s="98"/>
      <c r="AN30" s="126">
        <v>3</v>
      </c>
      <c r="AO30" s="98"/>
      <c r="AP30" s="90" t="s">
        <v>101</v>
      </c>
      <c r="AQ30" s="164">
        <v>2</v>
      </c>
      <c r="AR30" s="98"/>
      <c r="AS30" s="120" t="s">
        <v>328</v>
      </c>
      <c r="AT30" s="120">
        <v>0</v>
      </c>
      <c r="AU30" s="115">
        <f t="shared" si="3"/>
        <v>15</v>
      </c>
    </row>
    <row r="31" spans="1:47" ht="15" x14ac:dyDescent="0.25">
      <c r="A31" s="158">
        <v>204</v>
      </c>
      <c r="B31" s="174">
        <v>520309</v>
      </c>
      <c r="C31" s="68" t="s">
        <v>307</v>
      </c>
      <c r="D31" s="77">
        <v>2</v>
      </c>
      <c r="E31" s="138" t="s">
        <v>331</v>
      </c>
      <c r="F31" s="115"/>
      <c r="G31" s="89" t="s">
        <v>57</v>
      </c>
      <c r="H31" s="126">
        <v>3</v>
      </c>
      <c r="I31" s="98"/>
      <c r="J31" s="89" t="s">
        <v>320</v>
      </c>
      <c r="K31" s="126">
        <v>3</v>
      </c>
      <c r="L31" s="98"/>
      <c r="M31" s="89">
        <v>5</v>
      </c>
      <c r="N31" s="126">
        <v>9</v>
      </c>
      <c r="O31" s="90">
        <f t="shared" si="0"/>
        <v>0.55555555555555558</v>
      </c>
      <c r="P31" s="121">
        <v>0</v>
      </c>
      <c r="Q31" s="98"/>
      <c r="R31" s="89">
        <v>0</v>
      </c>
      <c r="S31" s="126">
        <v>5</v>
      </c>
      <c r="T31" s="92">
        <f t="shared" si="1"/>
        <v>0</v>
      </c>
      <c r="U31" s="126">
        <v>0</v>
      </c>
      <c r="V31" s="98"/>
      <c r="W31" s="89" t="s">
        <v>321</v>
      </c>
      <c r="X31" s="161">
        <v>0</v>
      </c>
      <c r="Y31" s="98"/>
      <c r="Z31" s="119">
        <v>731.49599996907637</v>
      </c>
      <c r="AA31" s="119">
        <v>532964</v>
      </c>
      <c r="AB31" s="117">
        <f t="shared" si="2"/>
        <v>1.3725054599730494E-3</v>
      </c>
      <c r="AC31" s="121">
        <v>-1</v>
      </c>
      <c r="AD31" s="98"/>
      <c r="AE31" s="98"/>
      <c r="AF31" s="98"/>
      <c r="AG31" s="98"/>
      <c r="AH31" s="136">
        <v>235</v>
      </c>
      <c r="AI31" s="127">
        <v>3</v>
      </c>
      <c r="AJ31" s="98"/>
      <c r="AK31" s="126">
        <v>0</v>
      </c>
      <c r="AL31" s="77"/>
      <c r="AM31" s="98"/>
      <c r="AN31" s="126">
        <v>3</v>
      </c>
      <c r="AO31" s="98"/>
      <c r="AP31" s="90" t="s">
        <v>102</v>
      </c>
      <c r="AQ31" s="164">
        <v>1</v>
      </c>
      <c r="AR31" s="98"/>
      <c r="AS31" s="120" t="s">
        <v>328</v>
      </c>
      <c r="AT31" s="120">
        <v>0</v>
      </c>
      <c r="AU31" s="115">
        <f t="shared" si="3"/>
        <v>12</v>
      </c>
    </row>
    <row r="32" spans="1:47" ht="15" x14ac:dyDescent="0.25">
      <c r="A32" s="158">
        <v>204</v>
      </c>
      <c r="B32" s="174">
        <v>530335</v>
      </c>
      <c r="C32" s="68" t="s">
        <v>308</v>
      </c>
      <c r="D32" s="77">
        <v>2</v>
      </c>
      <c r="E32" s="138" t="s">
        <v>331</v>
      </c>
      <c r="F32" s="115"/>
      <c r="G32" s="89" t="s">
        <v>333</v>
      </c>
      <c r="H32" s="102">
        <v>-1</v>
      </c>
      <c r="I32" s="99"/>
      <c r="J32" s="116" t="s">
        <v>320</v>
      </c>
      <c r="K32" s="102">
        <v>3</v>
      </c>
      <c r="L32" s="99"/>
      <c r="M32" s="116">
        <v>3</v>
      </c>
      <c r="N32" s="102">
        <v>4</v>
      </c>
      <c r="O32" s="90">
        <f t="shared" si="0"/>
        <v>0.75</v>
      </c>
      <c r="P32" s="102">
        <v>0</v>
      </c>
      <c r="Q32" s="99"/>
      <c r="R32" s="116">
        <v>1</v>
      </c>
      <c r="S32" s="102">
        <v>3</v>
      </c>
      <c r="T32" s="92">
        <f t="shared" si="1"/>
        <v>0.33333333333333331</v>
      </c>
      <c r="U32" s="102">
        <v>1</v>
      </c>
      <c r="V32" s="99"/>
      <c r="W32" s="116" t="s">
        <v>61</v>
      </c>
      <c r="X32" s="161">
        <v>0</v>
      </c>
      <c r="Z32" s="119">
        <v>0</v>
      </c>
      <c r="AA32" s="119">
        <v>261303</v>
      </c>
      <c r="AB32" s="117">
        <f t="shared" si="2"/>
        <v>0</v>
      </c>
      <c r="AC32" s="121">
        <v>-1</v>
      </c>
      <c r="AE32" s="4"/>
      <c r="AF32" s="4"/>
      <c r="AH32" s="136">
        <v>160</v>
      </c>
      <c r="AI32" s="176">
        <v>1</v>
      </c>
      <c r="AK32" s="126">
        <v>0</v>
      </c>
      <c r="AL32" s="77"/>
      <c r="AM32" s="4"/>
      <c r="AN32" s="126">
        <v>3</v>
      </c>
      <c r="AP32" s="90" t="s">
        <v>102</v>
      </c>
      <c r="AQ32" s="164">
        <v>1</v>
      </c>
      <c r="AS32" s="120" t="s">
        <v>328</v>
      </c>
      <c r="AT32" s="120">
        <v>0</v>
      </c>
      <c r="AU32" s="115">
        <f t="shared" si="3"/>
        <v>7</v>
      </c>
    </row>
    <row r="33" spans="1:47" ht="15" x14ac:dyDescent="0.25">
      <c r="A33" s="158">
        <v>204</v>
      </c>
      <c r="B33" s="174">
        <v>530336</v>
      </c>
      <c r="C33" s="68" t="s">
        <v>309</v>
      </c>
      <c r="D33" s="77">
        <v>2</v>
      </c>
      <c r="E33" s="138" t="s">
        <v>331</v>
      </c>
      <c r="F33" s="115"/>
      <c r="G33" s="89" t="s">
        <v>57</v>
      </c>
      <c r="H33" s="126">
        <v>3</v>
      </c>
      <c r="I33" s="85"/>
      <c r="J33" s="89" t="s">
        <v>324</v>
      </c>
      <c r="K33" s="126">
        <v>-1</v>
      </c>
      <c r="L33" s="85"/>
      <c r="M33" s="116">
        <v>4</v>
      </c>
      <c r="N33" s="102">
        <v>5</v>
      </c>
      <c r="O33" s="90">
        <f t="shared" si="0"/>
        <v>0.8</v>
      </c>
      <c r="P33" s="102">
        <v>2</v>
      </c>
      <c r="Q33" s="100"/>
      <c r="R33" s="170">
        <v>1</v>
      </c>
      <c r="S33" s="110">
        <v>4</v>
      </c>
      <c r="T33" s="92">
        <f t="shared" si="1"/>
        <v>0.25</v>
      </c>
      <c r="U33" s="102">
        <v>1</v>
      </c>
      <c r="V33" s="100"/>
      <c r="W33" s="116" t="s">
        <v>61</v>
      </c>
      <c r="X33" s="161">
        <v>0</v>
      </c>
      <c r="Y33" s="85"/>
      <c r="Z33" s="119">
        <v>0</v>
      </c>
      <c r="AA33" s="119">
        <v>234723</v>
      </c>
      <c r="AB33" s="117">
        <f t="shared" si="2"/>
        <v>0</v>
      </c>
      <c r="AC33" s="121">
        <v>-1</v>
      </c>
      <c r="AD33" s="85"/>
      <c r="AE33" s="98"/>
      <c r="AF33" s="98"/>
      <c r="AG33" s="85"/>
      <c r="AH33" s="136">
        <v>239</v>
      </c>
      <c r="AI33" s="127">
        <v>3</v>
      </c>
      <c r="AJ33" s="85"/>
      <c r="AK33" s="126">
        <v>0</v>
      </c>
      <c r="AL33" s="77"/>
      <c r="AM33" s="98"/>
      <c r="AN33" s="126">
        <v>3</v>
      </c>
      <c r="AO33" s="85"/>
      <c r="AP33" s="90" t="s">
        <v>108</v>
      </c>
      <c r="AQ33" s="164">
        <v>0</v>
      </c>
      <c r="AR33" s="85"/>
      <c r="AS33" s="120" t="s">
        <v>328</v>
      </c>
      <c r="AT33" s="120">
        <v>0</v>
      </c>
      <c r="AU33" s="115">
        <f t="shared" si="3"/>
        <v>10</v>
      </c>
    </row>
    <row r="34" spans="1:47" ht="15" x14ac:dyDescent="0.25">
      <c r="A34" s="158">
        <v>204</v>
      </c>
      <c r="B34" s="174">
        <v>530337</v>
      </c>
      <c r="C34" s="68" t="s">
        <v>310</v>
      </c>
      <c r="D34" s="77">
        <v>2</v>
      </c>
      <c r="E34" s="138" t="s">
        <v>331</v>
      </c>
      <c r="F34" s="115"/>
      <c r="G34" s="89" t="s">
        <v>333</v>
      </c>
      <c r="H34" s="102">
        <v>-1</v>
      </c>
      <c r="I34" s="86"/>
      <c r="J34" s="89" t="s">
        <v>60</v>
      </c>
      <c r="K34" s="126">
        <v>3</v>
      </c>
      <c r="L34" s="86"/>
      <c r="M34" s="89">
        <v>5</v>
      </c>
      <c r="N34" s="126">
        <v>5</v>
      </c>
      <c r="O34" s="90">
        <f t="shared" si="0"/>
        <v>1</v>
      </c>
      <c r="P34" s="121">
        <v>2</v>
      </c>
      <c r="Q34" s="86"/>
      <c r="R34" s="89">
        <v>1</v>
      </c>
      <c r="S34" s="126">
        <v>5</v>
      </c>
      <c r="T34" s="92">
        <f t="shared" si="1"/>
        <v>0.2</v>
      </c>
      <c r="U34" s="126">
        <v>1</v>
      </c>
      <c r="V34" s="86"/>
      <c r="W34" s="89" t="s">
        <v>61</v>
      </c>
      <c r="X34" s="161">
        <v>0</v>
      </c>
      <c r="Y34" s="86"/>
      <c r="Z34" s="119">
        <v>0</v>
      </c>
      <c r="AA34" s="119">
        <v>85326</v>
      </c>
      <c r="AB34" s="117">
        <f t="shared" si="2"/>
        <v>0</v>
      </c>
      <c r="AC34" s="121">
        <v>-1</v>
      </c>
      <c r="AD34" s="86"/>
      <c r="AE34" s="69"/>
      <c r="AF34" s="69"/>
      <c r="AG34" s="86"/>
      <c r="AH34" s="136">
        <v>113</v>
      </c>
      <c r="AI34" s="127">
        <v>-1</v>
      </c>
      <c r="AJ34" s="86"/>
      <c r="AK34" s="126">
        <v>0</v>
      </c>
      <c r="AL34" s="181"/>
      <c r="AM34" s="69"/>
      <c r="AN34" s="126">
        <v>3</v>
      </c>
      <c r="AO34" s="86"/>
      <c r="AP34" s="90" t="s">
        <v>108</v>
      </c>
      <c r="AQ34" s="164">
        <v>0</v>
      </c>
      <c r="AR34" s="86"/>
      <c r="AS34" s="120" t="s">
        <v>328</v>
      </c>
      <c r="AT34" s="120">
        <v>0</v>
      </c>
      <c r="AU34" s="115">
        <f t="shared" si="3"/>
        <v>6</v>
      </c>
    </row>
    <row r="35" spans="1:47" ht="15" x14ac:dyDescent="0.25">
      <c r="A35" s="158">
        <v>204</v>
      </c>
      <c r="B35" s="174">
        <v>530340</v>
      </c>
      <c r="C35" s="68" t="s">
        <v>311</v>
      </c>
      <c r="D35" s="77">
        <v>2</v>
      </c>
      <c r="E35" s="138" t="s">
        <v>331</v>
      </c>
      <c r="F35" s="115"/>
      <c r="G35" s="89" t="s">
        <v>57</v>
      </c>
      <c r="H35" s="126">
        <v>3</v>
      </c>
      <c r="I35" s="86"/>
      <c r="J35" s="89" t="s">
        <v>320</v>
      </c>
      <c r="K35" s="126">
        <v>3</v>
      </c>
      <c r="L35" s="86"/>
      <c r="M35" s="89">
        <v>5</v>
      </c>
      <c r="N35" s="126">
        <v>7</v>
      </c>
      <c r="O35" s="90">
        <f t="shared" si="0"/>
        <v>0.7142857142857143</v>
      </c>
      <c r="P35" s="121">
        <v>0</v>
      </c>
      <c r="Q35" s="86"/>
      <c r="R35" s="89">
        <v>5</v>
      </c>
      <c r="S35" s="126">
        <v>7</v>
      </c>
      <c r="T35" s="92">
        <f t="shared" si="1"/>
        <v>0.7142857142857143</v>
      </c>
      <c r="U35" s="126">
        <v>2</v>
      </c>
      <c r="V35" s="86"/>
      <c r="W35" s="89" t="s">
        <v>60</v>
      </c>
      <c r="X35" s="161">
        <v>1</v>
      </c>
      <c r="Y35" s="85"/>
      <c r="Z35" s="119">
        <v>0</v>
      </c>
      <c r="AA35" s="119">
        <v>217709</v>
      </c>
      <c r="AB35" s="117">
        <f t="shared" si="2"/>
        <v>0</v>
      </c>
      <c r="AC35" s="121">
        <v>-1</v>
      </c>
      <c r="AD35" s="85"/>
      <c r="AE35" s="98"/>
      <c r="AF35" s="98"/>
      <c r="AG35" s="85"/>
      <c r="AH35" s="136">
        <v>160</v>
      </c>
      <c r="AI35" s="176">
        <v>1</v>
      </c>
      <c r="AJ35" s="85"/>
      <c r="AK35" s="126">
        <v>0</v>
      </c>
      <c r="AL35" s="77"/>
      <c r="AM35" s="98"/>
      <c r="AN35" s="126">
        <v>3</v>
      </c>
      <c r="AO35" s="85"/>
      <c r="AP35" s="90" t="s">
        <v>102</v>
      </c>
      <c r="AQ35" s="164">
        <v>1</v>
      </c>
      <c r="AR35" s="85"/>
      <c r="AS35" s="120" t="s">
        <v>328</v>
      </c>
      <c r="AT35" s="120">
        <v>0</v>
      </c>
      <c r="AU35" s="115">
        <f t="shared" si="3"/>
        <v>13</v>
      </c>
    </row>
    <row r="36" spans="1:47" ht="15" x14ac:dyDescent="0.25">
      <c r="A36" s="158">
        <v>204</v>
      </c>
      <c r="B36" s="174">
        <v>530342</v>
      </c>
      <c r="C36" s="68" t="s">
        <v>312</v>
      </c>
      <c r="D36" s="77">
        <v>2</v>
      </c>
      <c r="E36" s="138" t="s">
        <v>331</v>
      </c>
      <c r="F36" s="115"/>
      <c r="G36" s="89" t="s">
        <v>57</v>
      </c>
      <c r="H36" s="126">
        <v>3</v>
      </c>
      <c r="I36" s="86"/>
      <c r="J36" s="89" t="s">
        <v>60</v>
      </c>
      <c r="K36" s="126">
        <v>3</v>
      </c>
      <c r="L36" s="86"/>
      <c r="M36" s="89">
        <v>5</v>
      </c>
      <c r="N36" s="126">
        <v>7</v>
      </c>
      <c r="O36" s="90">
        <f t="shared" si="0"/>
        <v>0.7142857142857143</v>
      </c>
      <c r="P36" s="121">
        <v>0</v>
      </c>
      <c r="Q36" s="86"/>
      <c r="R36" s="89">
        <v>5</v>
      </c>
      <c r="S36" s="126">
        <v>7</v>
      </c>
      <c r="T36" s="92">
        <f t="shared" si="1"/>
        <v>0.7142857142857143</v>
      </c>
      <c r="U36" s="126">
        <v>2</v>
      </c>
      <c r="V36" s="86"/>
      <c r="W36" s="89" t="s">
        <v>324</v>
      </c>
      <c r="X36" s="161">
        <v>0</v>
      </c>
      <c r="Y36" s="85"/>
      <c r="Z36" s="119">
        <v>0</v>
      </c>
      <c r="AA36" s="119">
        <v>241602</v>
      </c>
      <c r="AB36" s="117">
        <f t="shared" si="2"/>
        <v>0</v>
      </c>
      <c r="AC36" s="121">
        <v>-1</v>
      </c>
      <c r="AD36" s="85"/>
      <c r="AE36" s="98"/>
      <c r="AF36" s="98"/>
      <c r="AG36" s="85"/>
      <c r="AH36" s="136">
        <v>138</v>
      </c>
      <c r="AI36" s="127">
        <v>0</v>
      </c>
      <c r="AJ36" s="85"/>
      <c r="AK36" s="126">
        <v>0</v>
      </c>
      <c r="AL36" s="77"/>
      <c r="AM36" s="98"/>
      <c r="AN36" s="126">
        <v>3</v>
      </c>
      <c r="AO36" s="85"/>
      <c r="AP36" s="90" t="s">
        <v>108</v>
      </c>
      <c r="AQ36" s="164">
        <v>0</v>
      </c>
      <c r="AR36" s="85"/>
      <c r="AS36" s="120" t="s">
        <v>328</v>
      </c>
      <c r="AT36" s="120">
        <v>0</v>
      </c>
      <c r="AU36" s="115">
        <f t="shared" si="3"/>
        <v>10</v>
      </c>
    </row>
    <row r="37" spans="1:47" ht="15" x14ac:dyDescent="0.25">
      <c r="A37" s="158">
        <v>204</v>
      </c>
      <c r="B37" s="174">
        <v>530344</v>
      </c>
      <c r="C37" s="68" t="s">
        <v>313</v>
      </c>
      <c r="D37" s="77">
        <v>2</v>
      </c>
      <c r="E37" s="138" t="s">
        <v>331</v>
      </c>
      <c r="F37" s="115"/>
      <c r="G37" s="89" t="s">
        <v>57</v>
      </c>
      <c r="H37" s="126">
        <v>3</v>
      </c>
      <c r="I37" s="86"/>
      <c r="J37" s="89" t="s">
        <v>320</v>
      </c>
      <c r="K37" s="126">
        <v>3</v>
      </c>
      <c r="L37" s="86"/>
      <c r="M37" s="89">
        <v>8</v>
      </c>
      <c r="N37" s="126">
        <v>8</v>
      </c>
      <c r="O37" s="90">
        <f t="shared" si="0"/>
        <v>1</v>
      </c>
      <c r="P37" s="121">
        <v>2</v>
      </c>
      <c r="Q37" s="86"/>
      <c r="R37" s="89">
        <v>7</v>
      </c>
      <c r="S37" s="126">
        <v>120</v>
      </c>
      <c r="T37" s="92">
        <f t="shared" si="1"/>
        <v>5.8333333333333334E-2</v>
      </c>
      <c r="U37" s="126">
        <v>0</v>
      </c>
      <c r="V37" s="86"/>
      <c r="W37" s="89" t="s">
        <v>60</v>
      </c>
      <c r="X37" s="161">
        <v>1</v>
      </c>
      <c r="Y37" s="86"/>
      <c r="Z37" s="119">
        <v>0</v>
      </c>
      <c r="AA37" s="119">
        <v>296691</v>
      </c>
      <c r="AB37" s="117">
        <f t="shared" si="2"/>
        <v>0</v>
      </c>
      <c r="AC37" s="121">
        <v>-1</v>
      </c>
      <c r="AD37" s="86"/>
      <c r="AE37" s="69"/>
      <c r="AF37" s="69"/>
      <c r="AG37" s="86"/>
      <c r="AH37" s="136">
        <v>227</v>
      </c>
      <c r="AI37" s="127">
        <v>3</v>
      </c>
      <c r="AJ37" s="86"/>
      <c r="AK37" s="126">
        <v>0</v>
      </c>
      <c r="AL37" s="181"/>
      <c r="AM37" s="69"/>
      <c r="AN37" s="126">
        <v>3</v>
      </c>
      <c r="AO37" s="86"/>
      <c r="AP37" s="90" t="s">
        <v>108</v>
      </c>
      <c r="AQ37" s="164">
        <v>0</v>
      </c>
      <c r="AR37" s="86"/>
      <c r="AS37" s="120" t="s">
        <v>328</v>
      </c>
      <c r="AT37" s="120">
        <v>0</v>
      </c>
      <c r="AU37" s="115">
        <f t="shared" si="3"/>
        <v>14</v>
      </c>
    </row>
    <row r="38" spans="1:47" ht="15" x14ac:dyDescent="0.25">
      <c r="A38" s="158">
        <v>204</v>
      </c>
      <c r="B38" s="174">
        <v>530346</v>
      </c>
      <c r="C38" s="68" t="s">
        <v>314</v>
      </c>
      <c r="D38" s="77">
        <v>2</v>
      </c>
      <c r="E38" s="138" t="s">
        <v>331</v>
      </c>
      <c r="F38" s="115"/>
      <c r="G38" s="165" t="s">
        <v>325</v>
      </c>
      <c r="H38" s="126">
        <v>2</v>
      </c>
      <c r="I38" s="85"/>
      <c r="J38" s="89" t="s">
        <v>321</v>
      </c>
      <c r="K38" s="126">
        <v>-1</v>
      </c>
      <c r="L38" s="85"/>
      <c r="M38" s="89">
        <v>3</v>
      </c>
      <c r="N38" s="126">
        <v>3</v>
      </c>
      <c r="O38" s="90">
        <f t="shared" si="0"/>
        <v>1</v>
      </c>
      <c r="P38" s="121">
        <v>2</v>
      </c>
      <c r="Q38" s="85"/>
      <c r="R38" s="89">
        <v>3</v>
      </c>
      <c r="S38" s="126">
        <v>3</v>
      </c>
      <c r="T38" s="92">
        <f t="shared" si="1"/>
        <v>1</v>
      </c>
      <c r="U38" s="126">
        <v>2</v>
      </c>
      <c r="V38" s="85"/>
      <c r="W38" s="89" t="s">
        <v>61</v>
      </c>
      <c r="X38" s="161">
        <v>0</v>
      </c>
      <c r="Y38" s="85"/>
      <c r="Z38" s="119">
        <v>323.77999999793246</v>
      </c>
      <c r="AA38" s="119">
        <v>180164</v>
      </c>
      <c r="AB38" s="117">
        <f t="shared" si="2"/>
        <v>1.7971403831949361E-3</v>
      </c>
      <c r="AC38" s="121">
        <v>-1</v>
      </c>
      <c r="AD38" s="85"/>
      <c r="AE38" s="98"/>
      <c r="AF38" s="98"/>
      <c r="AG38" s="85"/>
      <c r="AH38" s="136">
        <v>154</v>
      </c>
      <c r="AI38" s="176">
        <v>1</v>
      </c>
      <c r="AJ38" s="85"/>
      <c r="AK38" s="126">
        <v>0</v>
      </c>
      <c r="AL38" s="77"/>
      <c r="AM38" s="98"/>
      <c r="AN38" s="126">
        <v>3</v>
      </c>
      <c r="AO38" s="85"/>
      <c r="AP38" s="90" t="s">
        <v>102</v>
      </c>
      <c r="AQ38" s="164">
        <v>1</v>
      </c>
      <c r="AR38" s="85"/>
      <c r="AS38" s="120" t="s">
        <v>328</v>
      </c>
      <c r="AT38" s="120">
        <v>0</v>
      </c>
      <c r="AU38" s="115">
        <f t="shared" si="3"/>
        <v>9</v>
      </c>
    </row>
    <row r="39" spans="1:47" ht="15" x14ac:dyDescent="0.25">
      <c r="A39" s="158">
        <v>204</v>
      </c>
      <c r="B39" s="174">
        <v>530349</v>
      </c>
      <c r="C39" s="68" t="s">
        <v>315</v>
      </c>
      <c r="D39" s="77">
        <v>2</v>
      </c>
      <c r="E39" s="138" t="s">
        <v>331</v>
      </c>
      <c r="F39" s="115"/>
      <c r="G39" s="165" t="s">
        <v>325</v>
      </c>
      <c r="H39" s="126">
        <v>2</v>
      </c>
      <c r="I39" s="86"/>
      <c r="J39" s="89" t="s">
        <v>60</v>
      </c>
      <c r="K39" s="126">
        <v>3</v>
      </c>
      <c r="L39" s="86"/>
      <c r="M39" s="89">
        <v>3</v>
      </c>
      <c r="N39" s="126">
        <v>6</v>
      </c>
      <c r="O39" s="90">
        <f t="shared" si="0"/>
        <v>0.5</v>
      </c>
      <c r="P39" s="121">
        <v>0</v>
      </c>
      <c r="Q39" s="86"/>
      <c r="R39" s="89">
        <v>1</v>
      </c>
      <c r="S39" s="126">
        <v>3</v>
      </c>
      <c r="T39" s="92">
        <f t="shared" si="1"/>
        <v>0.33333333333333331</v>
      </c>
      <c r="U39" s="126">
        <v>1</v>
      </c>
      <c r="V39" s="86"/>
      <c r="W39" s="89" t="s">
        <v>324</v>
      </c>
      <c r="X39" s="161">
        <v>0</v>
      </c>
      <c r="Y39" s="86"/>
      <c r="Z39" s="119">
        <v>0</v>
      </c>
      <c r="AA39" s="119">
        <v>390808</v>
      </c>
      <c r="AB39" s="117">
        <f t="shared" si="2"/>
        <v>0</v>
      </c>
      <c r="AC39" s="121">
        <v>-1</v>
      </c>
      <c r="AD39" s="86"/>
      <c r="AE39" s="69"/>
      <c r="AF39" s="69"/>
      <c r="AG39" s="86"/>
      <c r="AH39" s="136">
        <v>229</v>
      </c>
      <c r="AI39" s="127">
        <v>3</v>
      </c>
      <c r="AJ39" s="86"/>
      <c r="AK39" s="126">
        <v>0</v>
      </c>
      <c r="AL39" s="183"/>
      <c r="AM39" s="84"/>
      <c r="AN39" s="126">
        <v>3</v>
      </c>
      <c r="AO39" s="86"/>
      <c r="AP39" s="90" t="s">
        <v>108</v>
      </c>
      <c r="AQ39" s="164">
        <v>0</v>
      </c>
      <c r="AR39" s="86"/>
      <c r="AS39" s="120" t="s">
        <v>328</v>
      </c>
      <c r="AT39" s="120">
        <v>0</v>
      </c>
      <c r="AU39" s="115">
        <f t="shared" si="3"/>
        <v>11</v>
      </c>
    </row>
    <row r="40" spans="1:47" ht="15" x14ac:dyDescent="0.25">
      <c r="A40" s="158">
        <v>204</v>
      </c>
      <c r="B40" s="174">
        <v>530435</v>
      </c>
      <c r="C40" s="68" t="s">
        <v>316</v>
      </c>
      <c r="D40" s="77">
        <v>2</v>
      </c>
      <c r="E40" s="138" t="s">
        <v>331</v>
      </c>
      <c r="F40" s="115"/>
      <c r="G40" s="165" t="s">
        <v>325</v>
      </c>
      <c r="H40" s="126">
        <v>2</v>
      </c>
      <c r="I40" s="86"/>
      <c r="J40" s="89" t="s">
        <v>60</v>
      </c>
      <c r="K40" s="126">
        <v>3</v>
      </c>
      <c r="L40" s="86"/>
      <c r="M40" s="89">
        <v>2</v>
      </c>
      <c r="N40" s="126">
        <v>6</v>
      </c>
      <c r="O40" s="90">
        <f t="shared" si="0"/>
        <v>0.33333333333333331</v>
      </c>
      <c r="P40" s="121">
        <v>0</v>
      </c>
      <c r="Q40" s="86"/>
      <c r="R40" s="89">
        <v>1</v>
      </c>
      <c r="S40" s="126">
        <v>2</v>
      </c>
      <c r="T40" s="92">
        <f t="shared" si="1"/>
        <v>0.5</v>
      </c>
      <c r="U40" s="126">
        <v>1</v>
      </c>
      <c r="V40" s="86"/>
      <c r="W40" s="89" t="s">
        <v>61</v>
      </c>
      <c r="X40" s="161">
        <v>0</v>
      </c>
      <c r="Y40" s="86"/>
      <c r="Z40" s="119">
        <v>0</v>
      </c>
      <c r="AA40" s="119">
        <v>422367</v>
      </c>
      <c r="AB40" s="117">
        <f t="shared" si="2"/>
        <v>0</v>
      </c>
      <c r="AC40" s="113">
        <v>-1</v>
      </c>
      <c r="AD40" s="83"/>
      <c r="AE40" s="69"/>
      <c r="AF40" s="69"/>
      <c r="AG40" s="86"/>
      <c r="AH40" s="136">
        <v>248</v>
      </c>
      <c r="AI40" s="127">
        <v>3</v>
      </c>
      <c r="AJ40" s="86"/>
      <c r="AK40" s="126">
        <v>0</v>
      </c>
      <c r="AL40" s="184"/>
      <c r="AM40" s="76"/>
      <c r="AN40" s="113">
        <v>3</v>
      </c>
      <c r="AO40" s="86"/>
      <c r="AP40" s="90" t="s">
        <v>108</v>
      </c>
      <c r="AQ40" s="164">
        <v>0</v>
      </c>
      <c r="AR40" s="86"/>
      <c r="AS40" s="120" t="s">
        <v>328</v>
      </c>
      <c r="AT40" s="120">
        <v>0</v>
      </c>
      <c r="AU40" s="115">
        <f t="shared" si="3"/>
        <v>11</v>
      </c>
    </row>
    <row r="41" spans="1:47" ht="15" x14ac:dyDescent="0.25">
      <c r="A41" s="158">
        <v>204</v>
      </c>
      <c r="B41" s="174">
        <v>530437</v>
      </c>
      <c r="C41" s="68" t="s">
        <v>317</v>
      </c>
      <c r="D41" s="77">
        <v>2</v>
      </c>
      <c r="E41" s="138" t="s">
        <v>331</v>
      </c>
      <c r="F41" s="115"/>
      <c r="G41" s="89" t="s">
        <v>57</v>
      </c>
      <c r="H41" s="126">
        <v>3</v>
      </c>
      <c r="I41" s="86"/>
      <c r="J41" s="89" t="s">
        <v>60</v>
      </c>
      <c r="K41" s="126">
        <v>3</v>
      </c>
      <c r="L41" s="86"/>
      <c r="M41" s="89">
        <v>2</v>
      </c>
      <c r="N41" s="126">
        <v>7</v>
      </c>
      <c r="O41" s="90">
        <f t="shared" si="0"/>
        <v>0.2857142857142857</v>
      </c>
      <c r="P41" s="121">
        <v>0</v>
      </c>
      <c r="Q41" s="86"/>
      <c r="R41" s="89">
        <v>1</v>
      </c>
      <c r="S41" s="126">
        <v>2</v>
      </c>
      <c r="T41" s="92">
        <f t="shared" si="1"/>
        <v>0.5</v>
      </c>
      <c r="U41" s="126">
        <v>1</v>
      </c>
      <c r="V41" s="86"/>
      <c r="W41" s="89" t="s">
        <v>326</v>
      </c>
      <c r="X41" s="161">
        <v>0</v>
      </c>
      <c r="Y41" s="86"/>
      <c r="Z41" s="119">
        <v>5952.2379999931973</v>
      </c>
      <c r="AA41" s="119">
        <v>355184</v>
      </c>
      <c r="AB41" s="117">
        <f t="shared" si="2"/>
        <v>1.6758181674831066E-2</v>
      </c>
      <c r="AC41" s="121">
        <v>0</v>
      </c>
      <c r="AD41" s="86"/>
      <c r="AE41" s="69"/>
      <c r="AF41" s="69"/>
      <c r="AG41" s="86"/>
      <c r="AH41" s="136">
        <v>212</v>
      </c>
      <c r="AI41" s="127">
        <v>3</v>
      </c>
      <c r="AJ41" s="86"/>
      <c r="AK41" s="126">
        <v>0</v>
      </c>
      <c r="AL41" s="181"/>
      <c r="AM41" s="69"/>
      <c r="AN41" s="126">
        <v>3</v>
      </c>
      <c r="AO41" s="86"/>
      <c r="AP41" s="90" t="s">
        <v>108</v>
      </c>
      <c r="AQ41" s="164">
        <v>0</v>
      </c>
      <c r="AR41" s="86"/>
      <c r="AS41" s="120" t="s">
        <v>328</v>
      </c>
      <c r="AT41" s="120">
        <v>0</v>
      </c>
      <c r="AU41" s="115">
        <f t="shared" si="3"/>
        <v>13</v>
      </c>
    </row>
    <row r="42" spans="1:47" ht="15" x14ac:dyDescent="0.25">
      <c r="A42" s="158">
        <v>204</v>
      </c>
      <c r="B42" s="174">
        <v>530446</v>
      </c>
      <c r="C42" s="68" t="s">
        <v>318</v>
      </c>
      <c r="D42" s="77">
        <v>2</v>
      </c>
      <c r="E42" s="138" t="s">
        <v>331</v>
      </c>
      <c r="F42" s="115"/>
      <c r="G42" s="89" t="s">
        <v>57</v>
      </c>
      <c r="H42" s="126">
        <v>3</v>
      </c>
      <c r="I42" s="86"/>
      <c r="J42" s="89" t="s">
        <v>60</v>
      </c>
      <c r="K42" s="126">
        <v>3</v>
      </c>
      <c r="L42" s="86"/>
      <c r="M42" s="89">
        <v>1</v>
      </c>
      <c r="N42" s="126">
        <v>2</v>
      </c>
      <c r="O42" s="90">
        <f t="shared" si="0"/>
        <v>0.5</v>
      </c>
      <c r="P42" s="121">
        <v>0</v>
      </c>
      <c r="Q42" s="86"/>
      <c r="R42" s="89">
        <v>1</v>
      </c>
      <c r="S42" s="126">
        <v>1</v>
      </c>
      <c r="T42" s="92">
        <f t="shared" si="1"/>
        <v>1</v>
      </c>
      <c r="U42" s="126">
        <v>2</v>
      </c>
      <c r="V42" s="86"/>
      <c r="W42" s="89" t="s">
        <v>61</v>
      </c>
      <c r="X42" s="161">
        <v>0</v>
      </c>
      <c r="Y42" s="86"/>
      <c r="Z42" s="119">
        <v>0</v>
      </c>
      <c r="AA42" s="119">
        <v>159096</v>
      </c>
      <c r="AB42" s="117">
        <f t="shared" si="2"/>
        <v>0</v>
      </c>
      <c r="AC42" s="121">
        <v>-1</v>
      </c>
      <c r="AD42" s="86"/>
      <c r="AE42" s="69"/>
      <c r="AF42" s="69"/>
      <c r="AG42" s="86"/>
      <c r="AH42" s="136">
        <v>177</v>
      </c>
      <c r="AI42" s="176">
        <v>1</v>
      </c>
      <c r="AJ42" s="86"/>
      <c r="AK42" s="126">
        <v>0</v>
      </c>
      <c r="AL42" s="181"/>
      <c r="AM42" s="69"/>
      <c r="AN42" s="126">
        <v>3</v>
      </c>
      <c r="AO42" s="86"/>
      <c r="AP42" s="90" t="s">
        <v>102</v>
      </c>
      <c r="AQ42" s="164">
        <v>1</v>
      </c>
      <c r="AR42" s="86"/>
      <c r="AS42" s="120" t="s">
        <v>328</v>
      </c>
      <c r="AT42" s="120">
        <v>0</v>
      </c>
      <c r="AU42" s="115">
        <f t="shared" si="3"/>
        <v>12</v>
      </c>
    </row>
    <row r="43" spans="1:47" ht="15" x14ac:dyDescent="0.25">
      <c r="A43" s="158">
        <v>204</v>
      </c>
      <c r="B43" s="174" t="s">
        <v>278</v>
      </c>
      <c r="C43" s="68" t="s">
        <v>319</v>
      </c>
      <c r="D43" s="77">
        <v>2</v>
      </c>
      <c r="E43" s="138" t="s">
        <v>331</v>
      </c>
      <c r="F43" s="115"/>
      <c r="G43" s="89" t="s">
        <v>57</v>
      </c>
      <c r="H43" s="126">
        <v>3</v>
      </c>
      <c r="I43" s="86"/>
      <c r="J43" s="89" t="s">
        <v>60</v>
      </c>
      <c r="K43" s="126">
        <v>3</v>
      </c>
      <c r="L43" s="86"/>
      <c r="M43" s="89">
        <v>5</v>
      </c>
      <c r="N43" s="126">
        <v>11</v>
      </c>
      <c r="O43" s="90">
        <f t="shared" si="0"/>
        <v>0.45454545454545453</v>
      </c>
      <c r="P43" s="121">
        <v>0</v>
      </c>
      <c r="Q43" s="86"/>
      <c r="R43" s="89">
        <v>2</v>
      </c>
      <c r="S43" s="126">
        <v>6</v>
      </c>
      <c r="T43" s="92">
        <f t="shared" si="1"/>
        <v>0.33333333333333331</v>
      </c>
      <c r="U43" s="126">
        <v>1</v>
      </c>
      <c r="V43" s="86"/>
      <c r="W43" s="89" t="s">
        <v>321</v>
      </c>
      <c r="X43" s="161">
        <v>0</v>
      </c>
      <c r="Y43" s="86"/>
      <c r="Z43" s="119">
        <v>0</v>
      </c>
      <c r="AA43" s="119">
        <v>450252</v>
      </c>
      <c r="AB43" s="117">
        <f t="shared" si="2"/>
        <v>0</v>
      </c>
      <c r="AC43" s="121">
        <v>-1</v>
      </c>
      <c r="AD43" s="86"/>
      <c r="AE43" s="69"/>
      <c r="AF43" s="69"/>
      <c r="AG43" s="86"/>
      <c r="AH43" s="136">
        <v>225</v>
      </c>
      <c r="AI43" s="127">
        <v>3</v>
      </c>
      <c r="AJ43" s="86"/>
      <c r="AK43" s="126">
        <v>0</v>
      </c>
      <c r="AL43" s="181"/>
      <c r="AM43" s="69"/>
      <c r="AN43" s="126">
        <v>3</v>
      </c>
      <c r="AO43" s="86"/>
      <c r="AP43" s="90" t="s">
        <v>102</v>
      </c>
      <c r="AQ43" s="164">
        <v>1</v>
      </c>
      <c r="AR43" s="86"/>
      <c r="AS43" s="120" t="s">
        <v>328</v>
      </c>
      <c r="AT43" s="120">
        <v>0</v>
      </c>
      <c r="AU43" s="115">
        <f t="shared" si="3"/>
        <v>13</v>
      </c>
    </row>
    <row r="44" spans="1:47" ht="15" x14ac:dyDescent="0.25">
      <c r="A44" s="158">
        <v>204</v>
      </c>
      <c r="B44" s="174" t="s">
        <v>276</v>
      </c>
      <c r="C44" s="68" t="s">
        <v>282</v>
      </c>
      <c r="D44" s="77">
        <v>2</v>
      </c>
      <c r="E44" s="138" t="s">
        <v>331</v>
      </c>
      <c r="F44" s="115"/>
      <c r="G44" s="165" t="s">
        <v>325</v>
      </c>
      <c r="H44" s="126">
        <v>2</v>
      </c>
      <c r="I44" s="85"/>
      <c r="J44" s="89" t="s">
        <v>320</v>
      </c>
      <c r="K44" s="126">
        <v>3</v>
      </c>
      <c r="L44" s="85"/>
      <c r="M44" s="89">
        <v>3</v>
      </c>
      <c r="N44" s="126">
        <v>4</v>
      </c>
      <c r="O44" s="90">
        <f t="shared" si="0"/>
        <v>0.75</v>
      </c>
      <c r="P44" s="121">
        <v>0</v>
      </c>
      <c r="Q44" s="85"/>
      <c r="R44" s="89">
        <v>3</v>
      </c>
      <c r="S44" s="126">
        <v>4</v>
      </c>
      <c r="T44" s="92">
        <f t="shared" si="1"/>
        <v>0.75</v>
      </c>
      <c r="U44" s="126">
        <v>2</v>
      </c>
      <c r="V44" s="85"/>
      <c r="W44" s="89" t="s">
        <v>321</v>
      </c>
      <c r="X44" s="161">
        <v>0</v>
      </c>
      <c r="Z44" s="119">
        <v>7878.9769999992241</v>
      </c>
      <c r="AA44" s="119">
        <v>143623</v>
      </c>
      <c r="AB44" s="117">
        <f>+Z44/AA44</f>
        <v>5.4858741287949868E-2</v>
      </c>
      <c r="AC44" s="121">
        <v>0</v>
      </c>
      <c r="AE44" s="4"/>
      <c r="AF44" s="4"/>
      <c r="AH44" s="136">
        <v>199</v>
      </c>
      <c r="AI44" s="127">
        <v>2</v>
      </c>
      <c r="AK44" s="126">
        <v>0</v>
      </c>
      <c r="AL44" s="77"/>
      <c r="AM44" s="4"/>
      <c r="AN44" s="126">
        <v>3</v>
      </c>
      <c r="AP44" s="90" t="s">
        <v>108</v>
      </c>
      <c r="AQ44" s="164">
        <v>0</v>
      </c>
      <c r="AS44" s="120" t="s">
        <v>328</v>
      </c>
      <c r="AT44" s="120">
        <v>0</v>
      </c>
      <c r="AU44" s="115">
        <f t="shared" si="3"/>
        <v>12</v>
      </c>
    </row>
    <row r="45" spans="1:47" ht="15" x14ac:dyDescent="0.25">
      <c r="A45" s="158">
        <v>204</v>
      </c>
      <c r="B45" s="174" t="s">
        <v>277</v>
      </c>
      <c r="C45" s="68" t="s">
        <v>286</v>
      </c>
      <c r="D45" s="77">
        <v>2</v>
      </c>
      <c r="E45" s="138" t="s">
        <v>331</v>
      </c>
      <c r="F45" s="115" t="s">
        <v>327</v>
      </c>
      <c r="G45" s="89"/>
      <c r="H45" s="126"/>
      <c r="J45" s="89"/>
      <c r="K45" s="126"/>
      <c r="M45" s="89"/>
      <c r="N45" s="126"/>
      <c r="O45" s="90">
        <f t="shared" si="0"/>
        <v>0</v>
      </c>
      <c r="P45" s="121">
        <v>0</v>
      </c>
      <c r="R45" s="89"/>
      <c r="S45" s="126"/>
      <c r="T45" s="92">
        <f t="shared" si="1"/>
        <v>0</v>
      </c>
      <c r="U45" s="126">
        <v>0</v>
      </c>
      <c r="W45" s="89"/>
      <c r="X45" s="121"/>
      <c r="Z45" s="119">
        <v>0</v>
      </c>
      <c r="AA45" s="119">
        <v>0</v>
      </c>
      <c r="AB45" s="117">
        <v>0</v>
      </c>
      <c r="AC45" s="121">
        <v>0</v>
      </c>
      <c r="AE45" s="4"/>
      <c r="AF45" s="4"/>
      <c r="AH45" s="119">
        <v>0</v>
      </c>
      <c r="AI45" s="127">
        <v>0</v>
      </c>
      <c r="AK45" s="126">
        <v>0</v>
      </c>
      <c r="AL45" s="77"/>
      <c r="AM45" s="4"/>
      <c r="AN45" s="126">
        <v>0</v>
      </c>
      <c r="AP45" s="90" t="s">
        <v>108</v>
      </c>
      <c r="AQ45" s="164">
        <v>0</v>
      </c>
      <c r="AS45" s="120" t="s">
        <v>328</v>
      </c>
      <c r="AT45" s="120">
        <v>0</v>
      </c>
      <c r="AU45" s="115">
        <f t="shared" si="3"/>
        <v>0</v>
      </c>
    </row>
    <row r="46" spans="1:47" x14ac:dyDescent="0.25">
      <c r="AH46" s="124"/>
    </row>
    <row r="47" spans="1:47" x14ac:dyDescent="0.25">
      <c r="O47" s="114"/>
    </row>
  </sheetData>
  <sheetProtection algorithmName="SHA-512" hashValue="oH3nukUyPXsY/PggHFOlWeGpSGCkeMR3CnniHDsfXTgoBSS5mrulJfIStB8lHQ0r3MTecv452GWjX+Ds4x6Cww==" saltValue="OzdUEr7WeY9IGR9CKCgDuQ==" spinCount="100000" sheet="1" objects="1" scenarios="1"/>
  <autoFilter ref="G2:H45"/>
  <mergeCells count="12">
    <mergeCell ref="G1:H1"/>
    <mergeCell ref="A1:E1"/>
    <mergeCell ref="AS1:AT1"/>
    <mergeCell ref="J1:K1"/>
    <mergeCell ref="M1:P1"/>
    <mergeCell ref="R1:U1"/>
    <mergeCell ref="W1:X1"/>
    <mergeCell ref="Z1:AC1"/>
    <mergeCell ref="AE1:AF1"/>
    <mergeCell ref="AH1:AI1"/>
    <mergeCell ref="AK1:AN1"/>
    <mergeCell ref="AP1:AQ1"/>
  </mergeCells>
  <dataValidations count="13">
    <dataValidation type="list" allowBlank="1" showInputMessage="1" showErrorMessage="1" sqref="AQ3:AQ7 AN3:AN7 AN9:AN45 AQ9:AQ45">
      <formula1>"3,2,1,0"</formula1>
    </dataValidation>
    <dataValidation type="list" allowBlank="1" showInputMessage="1" showErrorMessage="1" sqref="K3:K7 K9:K45">
      <formula1>"3,-1"</formula1>
    </dataValidation>
    <dataValidation type="list" allowBlank="1" showInputMessage="1" showErrorMessage="1" sqref="P3:P7 P9:P45">
      <formula1>"2,0"</formula1>
    </dataValidation>
    <dataValidation type="list" allowBlank="1" showInputMessage="1" showErrorMessage="1" sqref="U3:U7 U9:U45">
      <formula1>"2,1,0"</formula1>
    </dataValidation>
    <dataValidation type="list" allowBlank="1" showInputMessage="1" showErrorMessage="1" sqref="X3:X7 X9:X45">
      <formula1>"1,0"</formula1>
    </dataValidation>
    <dataValidation type="list" allowBlank="1" showInputMessage="1" showErrorMessage="1" sqref="AI33:AI34 AI23:AI27 AI36:AI37 AI39:AI41 AI3:AI7 AC3:AC7 AF3:AF7 AI43:AI45 AI29:AI31 AF9:AF45 AC9:AC45 AI9:AI21">
      <formula1>"3,2,1,0,-1"</formula1>
    </dataValidation>
    <dataValidation type="list" allowBlank="1" showInputMessage="1" showErrorMessage="1" sqref="AN8 AQ8">
      <formula1>"3,2,1,0"</formula1>
      <formula2>0</formula2>
    </dataValidation>
    <dataValidation type="list" allowBlank="1" showInputMessage="1" showErrorMessage="1" sqref="K8">
      <formula1>"3,-1"</formula1>
      <formula2>0</formula2>
    </dataValidation>
    <dataValidation type="list" allowBlank="1" showInputMessage="1" showErrorMessage="1" sqref="P8">
      <formula1>"2,0"</formula1>
      <formula2>0</formula2>
    </dataValidation>
    <dataValidation type="list" allowBlank="1" showInputMessage="1" showErrorMessage="1" sqref="U8">
      <formula1>"2,1,0"</formula1>
      <formula2>0</formula2>
    </dataValidation>
    <dataValidation type="list" allowBlank="1" showInputMessage="1" showErrorMessage="1" sqref="X8">
      <formula1>"1,0"</formula1>
      <formula2>0</formula2>
    </dataValidation>
    <dataValidation type="list" allowBlank="1" showInputMessage="1" showErrorMessage="1" sqref="AC8 AF8 AI8 AI22 AI28 AI32 AI35 AI38 AI42">
      <formula1>"3,2,1,0,-1"</formula1>
      <formula2>0</formula2>
    </dataValidation>
    <dataValidation type="list" allowBlank="1" showInputMessage="1" showErrorMessage="1" sqref="AT3:AT45">
      <formula1>"2,1,0,-1"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X45"/>
  <sheetViews>
    <sheetView showGridLine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O19" sqref="O19"/>
    </sheetView>
  </sheetViews>
  <sheetFormatPr defaultColWidth="8.85546875" defaultRowHeight="12.75" x14ac:dyDescent="0.25"/>
  <cols>
    <col min="1" max="1" width="8.28515625" style="1" customWidth="1"/>
    <col min="2" max="2" width="10.7109375" style="1" customWidth="1"/>
    <col min="3" max="3" width="62.85546875" style="1" customWidth="1"/>
    <col min="4" max="4" width="9.5703125" style="1" customWidth="1"/>
    <col min="5" max="5" width="21.5703125" style="1" customWidth="1"/>
    <col min="6" max="6" width="15.85546875" style="1" customWidth="1"/>
    <col min="7" max="7" width="14.140625" style="1" customWidth="1"/>
    <col min="8" max="8" width="10.7109375" style="1" customWidth="1"/>
    <col min="9" max="9" width="1.140625" style="1" customWidth="1"/>
    <col min="10" max="11" width="10.7109375" style="1" customWidth="1"/>
    <col min="12" max="12" width="1.140625" style="1" customWidth="1"/>
    <col min="13" max="16" width="10.7109375" style="1" customWidth="1"/>
    <col min="17" max="17" width="1.140625" style="1" customWidth="1"/>
    <col min="18" max="21" width="10.7109375" style="1" customWidth="1"/>
    <col min="22" max="22" width="1.140625" style="1" customWidth="1"/>
    <col min="23" max="24" width="10.7109375" style="1" customWidth="1"/>
    <col min="25" max="25" width="6.85546875" style="1" customWidth="1"/>
    <col min="26" max="26" width="10.7109375" style="1" customWidth="1"/>
    <col min="27" max="27" width="12.28515625" style="1" customWidth="1"/>
    <col min="28" max="29" width="10.7109375" style="1" customWidth="1"/>
    <col min="30" max="30" width="1.140625" style="1" customWidth="1"/>
    <col min="31" max="32" width="10.7109375" style="1" customWidth="1"/>
    <col min="33" max="33" width="1.140625" style="1" customWidth="1"/>
    <col min="34" max="35" width="10.7109375" style="1" customWidth="1"/>
    <col min="36" max="36" width="1.140625" style="1" customWidth="1"/>
    <col min="37" max="38" width="14.7109375" style="1" customWidth="1"/>
    <col min="39" max="40" width="10.7109375" style="1" customWidth="1"/>
    <col min="41" max="41" width="1.140625" style="1" customWidth="1"/>
    <col min="42" max="43" width="10.7109375" style="1" customWidth="1"/>
    <col min="44" max="44" width="1.140625" style="1" customWidth="1"/>
    <col min="45" max="46" width="10.7109375" style="1" customWidth="1"/>
    <col min="47" max="47" width="8.85546875" style="1"/>
    <col min="48" max="48" width="1.140625" style="1" customWidth="1"/>
    <col min="49" max="16384" width="8.85546875" style="1"/>
  </cols>
  <sheetData>
    <row r="1" spans="1:50" s="3" customFormat="1" ht="118.9" customHeight="1" x14ac:dyDescent="0.25">
      <c r="A1" s="191" t="s">
        <v>275</v>
      </c>
      <c r="B1" s="192"/>
      <c r="C1" s="192"/>
      <c r="D1" s="192"/>
      <c r="E1" s="193"/>
      <c r="G1" s="190" t="s">
        <v>133</v>
      </c>
      <c r="H1" s="190"/>
      <c r="J1" s="195" t="s">
        <v>81</v>
      </c>
      <c r="K1" s="195"/>
      <c r="M1" s="190" t="s">
        <v>82</v>
      </c>
      <c r="N1" s="190"/>
      <c r="O1" s="190"/>
      <c r="P1" s="190"/>
      <c r="R1" s="190" t="s">
        <v>85</v>
      </c>
      <c r="S1" s="190"/>
      <c r="T1" s="190"/>
      <c r="U1" s="190"/>
      <c r="W1" s="195" t="s">
        <v>86</v>
      </c>
      <c r="X1" s="195"/>
      <c r="Z1" s="195" t="s">
        <v>88</v>
      </c>
      <c r="AA1" s="195"/>
      <c r="AB1" s="195"/>
      <c r="AC1" s="195"/>
      <c r="AE1" s="194" t="s">
        <v>142</v>
      </c>
      <c r="AF1" s="194"/>
      <c r="AH1" s="194" t="s">
        <v>91</v>
      </c>
      <c r="AI1" s="194"/>
      <c r="AK1" s="195" t="s">
        <v>94</v>
      </c>
      <c r="AL1" s="195"/>
      <c r="AM1" s="195"/>
      <c r="AN1" s="195"/>
      <c r="AP1" s="195" t="s">
        <v>96</v>
      </c>
      <c r="AQ1" s="195"/>
      <c r="AS1" s="194" t="s">
        <v>124</v>
      </c>
      <c r="AT1" s="194"/>
    </row>
    <row r="2" spans="1:50" s="2" customFormat="1" ht="120" x14ac:dyDescent="0.25">
      <c r="A2" s="65" t="s">
        <v>53</v>
      </c>
      <c r="B2" s="65" t="s">
        <v>46</v>
      </c>
      <c r="C2" s="65" t="s">
        <v>45</v>
      </c>
      <c r="D2" s="65" t="s">
        <v>126</v>
      </c>
      <c r="E2" s="65" t="s">
        <v>127</v>
      </c>
      <c r="G2" s="67" t="s">
        <v>131</v>
      </c>
      <c r="H2" s="66" t="s">
        <v>132</v>
      </c>
      <c r="J2" s="66" t="s">
        <v>134</v>
      </c>
      <c r="K2" s="66" t="s">
        <v>80</v>
      </c>
      <c r="M2" s="66" t="s">
        <v>109</v>
      </c>
      <c r="N2" s="66" t="s">
        <v>110</v>
      </c>
      <c r="O2" s="66" t="s">
        <v>111</v>
      </c>
      <c r="P2" s="66" t="s">
        <v>83</v>
      </c>
      <c r="R2" s="66" t="s">
        <v>112</v>
      </c>
      <c r="S2" s="66" t="s">
        <v>113</v>
      </c>
      <c r="T2" s="66" t="s">
        <v>114</v>
      </c>
      <c r="U2" s="66" t="s">
        <v>84</v>
      </c>
      <c r="W2" s="66" t="s">
        <v>115</v>
      </c>
      <c r="X2" s="66" t="s">
        <v>87</v>
      </c>
      <c r="Z2" s="66" t="s">
        <v>116</v>
      </c>
      <c r="AA2" s="8" t="s">
        <v>117</v>
      </c>
      <c r="AB2" s="66" t="s">
        <v>118</v>
      </c>
      <c r="AC2" s="66" t="s">
        <v>89</v>
      </c>
      <c r="AE2" s="66" t="s">
        <v>119</v>
      </c>
      <c r="AF2" s="66" t="s">
        <v>90</v>
      </c>
      <c r="AH2" s="66" t="s">
        <v>120</v>
      </c>
      <c r="AI2" s="66" t="s">
        <v>92</v>
      </c>
      <c r="AK2" s="8" t="s">
        <v>122</v>
      </c>
      <c r="AL2" s="66" t="s">
        <v>128</v>
      </c>
      <c r="AM2" s="66" t="s">
        <v>121</v>
      </c>
      <c r="AN2" s="66" t="s">
        <v>95</v>
      </c>
      <c r="AP2" s="66" t="s">
        <v>123</v>
      </c>
      <c r="AQ2" s="66" t="s">
        <v>97</v>
      </c>
      <c r="AS2" s="66" t="s">
        <v>125</v>
      </c>
      <c r="AT2" s="66" t="s">
        <v>98</v>
      </c>
    </row>
    <row r="3" spans="1:50" ht="15" x14ac:dyDescent="0.25">
      <c r="A3" s="77">
        <v>204</v>
      </c>
      <c r="B3" s="172">
        <v>440003</v>
      </c>
      <c r="C3" s="68" t="s">
        <v>279</v>
      </c>
      <c r="D3" s="77">
        <v>2</v>
      </c>
      <c r="E3" s="77" t="s">
        <v>162</v>
      </c>
      <c r="F3" s="115"/>
      <c r="G3" s="179" t="s">
        <v>58</v>
      </c>
      <c r="H3" s="77">
        <v>2</v>
      </c>
      <c r="J3" s="89" t="s">
        <v>60</v>
      </c>
      <c r="K3" s="88">
        <v>3</v>
      </c>
      <c r="L3" s="93"/>
      <c r="M3" s="88">
        <v>3</v>
      </c>
      <c r="N3" s="88">
        <v>3</v>
      </c>
      <c r="O3" s="91">
        <f>+IFERROR(M3/N3,0)</f>
        <v>1</v>
      </c>
      <c r="P3" s="88">
        <v>2</v>
      </c>
      <c r="Q3" s="93"/>
      <c r="R3" s="88">
        <v>1</v>
      </c>
      <c r="S3" s="88">
        <v>3</v>
      </c>
      <c r="T3" s="165">
        <f>+IFERROR(R3/S3,0)</f>
        <v>0.33333333333333331</v>
      </c>
      <c r="U3" s="127">
        <v>1</v>
      </c>
      <c r="V3" s="93"/>
      <c r="W3" s="89" t="s">
        <v>61</v>
      </c>
      <c r="X3" s="88">
        <v>0</v>
      </c>
      <c r="Z3" s="145">
        <f>+VLOOKUP(B3,'[1]3 CA'!$A$25:$U$68,21,0)</f>
        <v>2135.8380000013276</v>
      </c>
      <c r="AA3" s="145">
        <f>+VLOOKUP(B3,'[1]3 CA'!$A$25:$E$68,5,0)</f>
        <v>252182</v>
      </c>
      <c r="AB3" s="135">
        <f>+Z3/AA3</f>
        <v>8.4694308079138383E-3</v>
      </c>
      <c r="AC3" s="88">
        <v>0</v>
      </c>
      <c r="AE3" s="88"/>
      <c r="AF3" s="88"/>
      <c r="AG3" s="93"/>
      <c r="AH3" s="125">
        <v>237</v>
      </c>
      <c r="AI3" s="88">
        <v>3</v>
      </c>
      <c r="AK3" s="88"/>
      <c r="AL3" s="88"/>
      <c r="AM3" s="88"/>
      <c r="AN3" s="88">
        <v>3</v>
      </c>
      <c r="AO3" s="93"/>
      <c r="AP3" s="90" t="s">
        <v>102</v>
      </c>
      <c r="AQ3" s="88">
        <v>1</v>
      </c>
      <c r="AR3" s="93"/>
      <c r="AS3" s="88" t="s">
        <v>329</v>
      </c>
      <c r="AT3" s="88">
        <v>0</v>
      </c>
      <c r="AU3" s="115">
        <f>+AT3+AQ3+AN3+AI3+AF3+AC3+X3+U3+P3+K3+H3</f>
        <v>15</v>
      </c>
      <c r="AW3" s="115"/>
    </row>
    <row r="4" spans="1:50" ht="15" x14ac:dyDescent="0.25">
      <c r="A4" s="77">
        <v>204</v>
      </c>
      <c r="B4" s="172">
        <v>440018</v>
      </c>
      <c r="C4" s="68" t="s">
        <v>280</v>
      </c>
      <c r="D4" s="77">
        <v>2</v>
      </c>
      <c r="E4" s="77" t="s">
        <v>162</v>
      </c>
      <c r="F4" s="115"/>
      <c r="G4" s="134" t="s">
        <v>57</v>
      </c>
      <c r="H4" s="77">
        <v>3</v>
      </c>
      <c r="I4" s="4">
        <v>3</v>
      </c>
      <c r="J4" s="132" t="s">
        <v>60</v>
      </c>
      <c r="K4" s="88">
        <v>3</v>
      </c>
      <c r="L4" s="88">
        <v>3</v>
      </c>
      <c r="M4" s="93">
        <v>1</v>
      </c>
      <c r="N4" s="88">
        <v>2</v>
      </c>
      <c r="O4" s="91">
        <f t="shared" ref="O4:O27" si="0">+IFERROR(M4/N4,0)</f>
        <v>0.5</v>
      </c>
      <c r="P4" s="88">
        <v>0</v>
      </c>
      <c r="Q4" s="88">
        <v>0</v>
      </c>
      <c r="R4" s="93">
        <v>1</v>
      </c>
      <c r="S4" s="88">
        <v>1</v>
      </c>
      <c r="T4" s="165">
        <f t="shared" ref="T4:T44" si="1">+IFERROR(R4/S4,0)</f>
        <v>1</v>
      </c>
      <c r="U4" s="127">
        <v>2</v>
      </c>
      <c r="V4" s="88">
        <v>2</v>
      </c>
      <c r="W4" s="132" t="s">
        <v>60</v>
      </c>
      <c r="X4" s="88">
        <v>1</v>
      </c>
      <c r="Y4" s="4"/>
      <c r="Z4" s="145">
        <f>+VLOOKUP(B4,'[1]3 CA'!$A$25:$U$68,21,0)</f>
        <v>0</v>
      </c>
      <c r="AA4" s="145">
        <f>+VLOOKUP(B4,'[1]3 CA'!$A$25:$E$68,5,0)</f>
        <v>51804</v>
      </c>
      <c r="AB4" s="135">
        <f t="shared" ref="AB4:AB44" si="2">+Z4/AA4</f>
        <v>0</v>
      </c>
      <c r="AC4" s="88">
        <v>-1</v>
      </c>
      <c r="AD4" s="4"/>
      <c r="AE4" s="88"/>
      <c r="AF4" s="88"/>
      <c r="AG4" s="88"/>
      <c r="AH4" s="125">
        <v>96</v>
      </c>
      <c r="AI4" s="88">
        <v>-1</v>
      </c>
      <c r="AJ4" s="4"/>
      <c r="AK4" s="88"/>
      <c r="AL4" s="88"/>
      <c r="AM4" s="88"/>
      <c r="AN4" s="126">
        <v>3</v>
      </c>
      <c r="AO4" s="88"/>
      <c r="AP4" s="90" t="s">
        <v>108</v>
      </c>
      <c r="AQ4" s="88">
        <v>0</v>
      </c>
      <c r="AR4" s="88"/>
      <c r="AS4" s="126" t="s">
        <v>329</v>
      </c>
      <c r="AT4" s="126">
        <v>0</v>
      </c>
      <c r="AU4" s="115">
        <f t="shared" ref="AU4:AU44" si="3">+AT4+AQ4+AN4+AI4+AF4+AC4+X4+U4+P4+K4+H4</f>
        <v>10</v>
      </c>
      <c r="AW4" s="115"/>
      <c r="AX4" s="124"/>
    </row>
    <row r="5" spans="1:50" ht="15" x14ac:dyDescent="0.25">
      <c r="A5" s="77">
        <v>204</v>
      </c>
      <c r="B5" s="172">
        <v>440076</v>
      </c>
      <c r="C5" s="68" t="s">
        <v>281</v>
      </c>
      <c r="D5" s="77">
        <v>2</v>
      </c>
      <c r="E5" s="77" t="s">
        <v>162</v>
      </c>
      <c r="F5" s="115"/>
      <c r="G5" s="179" t="s">
        <v>58</v>
      </c>
      <c r="H5" s="77">
        <v>2</v>
      </c>
      <c r="J5" s="89" t="s">
        <v>60</v>
      </c>
      <c r="K5" s="88">
        <v>3</v>
      </c>
      <c r="L5" s="93"/>
      <c r="M5" s="88">
        <v>4</v>
      </c>
      <c r="N5" s="88">
        <v>6</v>
      </c>
      <c r="O5" s="91">
        <f t="shared" si="0"/>
        <v>0.66666666666666663</v>
      </c>
      <c r="P5" s="88">
        <v>0</v>
      </c>
      <c r="Q5" s="93"/>
      <c r="R5" s="88">
        <v>4</v>
      </c>
      <c r="S5" s="88">
        <v>4</v>
      </c>
      <c r="T5" s="165">
        <f t="shared" si="1"/>
        <v>1</v>
      </c>
      <c r="U5" s="127">
        <v>2</v>
      </c>
      <c r="V5" s="93"/>
      <c r="W5" s="89" t="s">
        <v>60</v>
      </c>
      <c r="X5" s="88">
        <v>1</v>
      </c>
      <c r="Z5" s="145">
        <f>+VLOOKUP(B5,'[1]3 CA'!$A$25:$U$68,21,0)</f>
        <v>16368.321000000549</v>
      </c>
      <c r="AA5" s="145">
        <f>+VLOOKUP(B5,'[1]3 CA'!$A$25:$E$68,5,0)</f>
        <v>39356.918999999994</v>
      </c>
      <c r="AB5" s="135">
        <f t="shared" si="2"/>
        <v>0.41589436917052758</v>
      </c>
      <c r="AC5" s="88">
        <v>3</v>
      </c>
      <c r="AE5" s="88"/>
      <c r="AF5" s="88"/>
      <c r="AG5" s="93"/>
      <c r="AH5" s="125">
        <v>162</v>
      </c>
      <c r="AI5" s="88">
        <v>1</v>
      </c>
      <c r="AK5" s="88"/>
      <c r="AL5" s="88"/>
      <c r="AM5" s="88"/>
      <c r="AN5" s="126">
        <v>3</v>
      </c>
      <c r="AO5" s="93"/>
      <c r="AP5" s="90" t="s">
        <v>108</v>
      </c>
      <c r="AQ5" s="126">
        <v>0</v>
      </c>
      <c r="AR5" s="93"/>
      <c r="AS5" s="126" t="s">
        <v>329</v>
      </c>
      <c r="AT5" s="126">
        <v>0</v>
      </c>
      <c r="AU5" s="115">
        <f t="shared" si="3"/>
        <v>15</v>
      </c>
      <c r="AW5" s="115"/>
      <c r="AX5" s="124"/>
    </row>
    <row r="6" spans="1:50" ht="15" x14ac:dyDescent="0.25">
      <c r="A6" s="77">
        <v>204</v>
      </c>
      <c r="B6" s="172">
        <v>450046</v>
      </c>
      <c r="C6" s="68" t="s">
        <v>283</v>
      </c>
      <c r="D6" s="77">
        <v>2</v>
      </c>
      <c r="E6" s="77" t="s">
        <v>162</v>
      </c>
      <c r="F6" s="115"/>
      <c r="G6" s="179" t="s">
        <v>58</v>
      </c>
      <c r="H6" s="77">
        <v>2</v>
      </c>
      <c r="J6" s="89"/>
      <c r="K6" s="88"/>
      <c r="L6" s="93"/>
      <c r="M6" s="88"/>
      <c r="N6" s="88"/>
      <c r="O6" s="91">
        <f t="shared" si="0"/>
        <v>0</v>
      </c>
      <c r="P6" s="88">
        <v>0</v>
      </c>
      <c r="Q6" s="93"/>
      <c r="R6" s="88"/>
      <c r="S6" s="88"/>
      <c r="T6" s="165">
        <f t="shared" si="1"/>
        <v>0</v>
      </c>
      <c r="U6" s="127">
        <v>0</v>
      </c>
      <c r="V6" s="93"/>
      <c r="W6" s="89"/>
      <c r="X6" s="88"/>
      <c r="Z6" s="145">
        <f>+VLOOKUP(B6,'[1]3 CA'!$A$25:$U$68,21,0)</f>
        <v>0</v>
      </c>
      <c r="AA6" s="145">
        <f>+VLOOKUP(B6,'[1]3 CA'!$A$25:$E$68,5,0)</f>
        <v>204811</v>
      </c>
      <c r="AB6" s="135">
        <f t="shared" si="2"/>
        <v>0</v>
      </c>
      <c r="AC6" s="126">
        <v>-1</v>
      </c>
      <c r="AE6" s="88"/>
      <c r="AF6" s="88"/>
      <c r="AG6" s="93"/>
      <c r="AH6" s="125">
        <v>171</v>
      </c>
      <c r="AI6" s="126">
        <v>1</v>
      </c>
      <c r="AK6" s="88"/>
      <c r="AL6" s="88"/>
      <c r="AM6" s="88"/>
      <c r="AN6" s="126">
        <v>3</v>
      </c>
      <c r="AO6" s="93"/>
      <c r="AP6" s="90" t="s">
        <v>108</v>
      </c>
      <c r="AQ6" s="126">
        <v>0</v>
      </c>
      <c r="AR6" s="93"/>
      <c r="AS6" s="126" t="s">
        <v>329</v>
      </c>
      <c r="AT6" s="126">
        <v>0</v>
      </c>
      <c r="AU6" s="115">
        <f t="shared" si="3"/>
        <v>5</v>
      </c>
      <c r="AW6" s="115"/>
      <c r="AX6" s="124"/>
    </row>
    <row r="7" spans="1:50" ht="15" x14ac:dyDescent="0.25">
      <c r="A7" s="77">
        <v>204</v>
      </c>
      <c r="B7" s="172">
        <v>450057</v>
      </c>
      <c r="C7" s="68" t="s">
        <v>284</v>
      </c>
      <c r="D7" s="77">
        <v>2</v>
      </c>
      <c r="E7" s="77" t="s">
        <v>162</v>
      </c>
      <c r="F7" s="115"/>
      <c r="G7" s="134" t="s">
        <v>333</v>
      </c>
      <c r="H7" s="103">
        <v>-1</v>
      </c>
      <c r="I7" s="70"/>
      <c r="J7" s="173" t="s">
        <v>60</v>
      </c>
      <c r="K7" s="104">
        <v>3</v>
      </c>
      <c r="L7" s="105"/>
      <c r="M7" s="104">
        <v>3</v>
      </c>
      <c r="N7" s="104">
        <v>6</v>
      </c>
      <c r="O7" s="91">
        <f t="shared" si="0"/>
        <v>0.5</v>
      </c>
      <c r="P7" s="104">
        <v>0</v>
      </c>
      <c r="Q7" s="105"/>
      <c r="R7" s="104">
        <v>2</v>
      </c>
      <c r="S7" s="104">
        <v>3</v>
      </c>
      <c r="T7" s="165">
        <f t="shared" si="1"/>
        <v>0.66666666666666663</v>
      </c>
      <c r="U7" s="128">
        <v>1</v>
      </c>
      <c r="V7" s="105"/>
      <c r="W7" s="133" t="s">
        <v>61</v>
      </c>
      <c r="X7" s="104">
        <v>0</v>
      </c>
      <c r="Y7" s="70"/>
      <c r="Z7" s="145">
        <f>+VLOOKUP(B7,'[1]3 CA'!$A$25:$U$68,21,0)</f>
        <v>1022.3959999978542</v>
      </c>
      <c r="AA7" s="145">
        <f>+VLOOKUP(B7,'[1]3 CA'!$A$25:$E$68,5,0)</f>
        <v>209699</v>
      </c>
      <c r="AB7" s="135">
        <f t="shared" si="2"/>
        <v>4.8755406558822611E-3</v>
      </c>
      <c r="AC7" s="126">
        <v>0</v>
      </c>
      <c r="AD7" s="70"/>
      <c r="AE7" s="104"/>
      <c r="AF7" s="104"/>
      <c r="AG7" s="105"/>
      <c r="AH7" s="125">
        <v>200</v>
      </c>
      <c r="AI7" s="104">
        <v>3</v>
      </c>
      <c r="AJ7" s="70"/>
      <c r="AK7" s="104"/>
      <c r="AL7" s="104"/>
      <c r="AM7" s="104"/>
      <c r="AN7" s="126">
        <v>3</v>
      </c>
      <c r="AO7" s="105"/>
      <c r="AP7" s="90" t="s">
        <v>102</v>
      </c>
      <c r="AQ7" s="104">
        <v>1</v>
      </c>
      <c r="AR7" s="105"/>
      <c r="AS7" s="126" t="s">
        <v>329</v>
      </c>
      <c r="AT7" s="126">
        <v>0</v>
      </c>
      <c r="AU7" s="115">
        <f t="shared" si="3"/>
        <v>10</v>
      </c>
      <c r="AW7" s="75"/>
      <c r="AX7" s="124"/>
    </row>
    <row r="8" spans="1:50" ht="15" x14ac:dyDescent="0.25">
      <c r="A8" s="77">
        <v>204</v>
      </c>
      <c r="B8" s="172">
        <v>450060</v>
      </c>
      <c r="C8" s="68" t="s">
        <v>285</v>
      </c>
      <c r="D8" s="77">
        <v>2</v>
      </c>
      <c r="E8" s="77" t="s">
        <v>162</v>
      </c>
      <c r="F8" s="115"/>
      <c r="G8" s="179" t="s">
        <v>58</v>
      </c>
      <c r="H8" s="77">
        <v>2</v>
      </c>
      <c r="I8" s="148"/>
      <c r="J8" s="89" t="s">
        <v>320</v>
      </c>
      <c r="K8" s="149">
        <v>3</v>
      </c>
      <c r="L8" s="148"/>
      <c r="M8" s="149">
        <v>4</v>
      </c>
      <c r="N8" s="149">
        <v>9</v>
      </c>
      <c r="O8" s="91">
        <f t="shared" si="0"/>
        <v>0.44444444444444442</v>
      </c>
      <c r="P8" s="149">
        <v>0</v>
      </c>
      <c r="Q8" s="148"/>
      <c r="R8" s="149">
        <v>3</v>
      </c>
      <c r="S8" s="149">
        <v>4</v>
      </c>
      <c r="T8" s="165">
        <f t="shared" si="1"/>
        <v>0.75</v>
      </c>
      <c r="U8" s="149">
        <v>2</v>
      </c>
      <c r="V8" s="148"/>
      <c r="W8" s="149" t="s">
        <v>321</v>
      </c>
      <c r="X8" s="149">
        <v>0</v>
      </c>
      <c r="Z8" s="145">
        <f>+VLOOKUP(B8,'[1]3 CA'!$A$25:$U$68,21,0)</f>
        <v>0</v>
      </c>
      <c r="AA8" s="145">
        <f>+VLOOKUP(B8,'[1]3 CA'!$A$25:$E$68,5,0)</f>
        <v>104385.86600000151</v>
      </c>
      <c r="AB8" s="135">
        <f t="shared" si="2"/>
        <v>0</v>
      </c>
      <c r="AC8" s="126">
        <v>-1</v>
      </c>
      <c r="AE8" s="88"/>
      <c r="AF8" s="88"/>
      <c r="AG8" s="93"/>
      <c r="AH8" s="125">
        <v>131</v>
      </c>
      <c r="AI8" s="88">
        <v>0</v>
      </c>
      <c r="AK8" s="88"/>
      <c r="AL8" s="88"/>
      <c r="AM8" s="88"/>
      <c r="AN8" s="126">
        <v>3</v>
      </c>
      <c r="AO8" s="93"/>
      <c r="AP8" s="90" t="s">
        <v>108</v>
      </c>
      <c r="AQ8" s="126">
        <v>0</v>
      </c>
      <c r="AR8" s="93"/>
      <c r="AS8" s="126" t="s">
        <v>329</v>
      </c>
      <c r="AT8" s="126">
        <v>0</v>
      </c>
      <c r="AU8" s="115">
        <f t="shared" si="3"/>
        <v>9</v>
      </c>
      <c r="AW8" s="75"/>
      <c r="AX8" s="124"/>
    </row>
    <row r="9" spans="1:50" ht="15" x14ac:dyDescent="0.25">
      <c r="A9" s="77">
        <v>204</v>
      </c>
      <c r="B9" s="172">
        <v>460090</v>
      </c>
      <c r="C9" s="68" t="s">
        <v>287</v>
      </c>
      <c r="D9" s="77">
        <v>2</v>
      </c>
      <c r="E9" s="77" t="s">
        <v>162</v>
      </c>
      <c r="F9" s="115"/>
      <c r="G9" s="134" t="s">
        <v>57</v>
      </c>
      <c r="H9" s="77">
        <v>3</v>
      </c>
      <c r="I9" s="86"/>
      <c r="J9" s="134" t="s">
        <v>320</v>
      </c>
      <c r="K9" s="97">
        <v>3</v>
      </c>
      <c r="L9" s="93"/>
      <c r="M9" s="88">
        <v>1</v>
      </c>
      <c r="N9" s="88">
        <v>6</v>
      </c>
      <c r="O9" s="91">
        <f t="shared" si="0"/>
        <v>0.16666666666666666</v>
      </c>
      <c r="P9" s="88">
        <v>0</v>
      </c>
      <c r="Q9" s="93"/>
      <c r="R9" s="88">
        <v>0</v>
      </c>
      <c r="S9" s="88">
        <v>1</v>
      </c>
      <c r="T9" s="165">
        <f t="shared" si="1"/>
        <v>0</v>
      </c>
      <c r="U9" s="127">
        <v>0</v>
      </c>
      <c r="V9" s="93"/>
      <c r="W9" s="89" t="s">
        <v>321</v>
      </c>
      <c r="X9" s="88">
        <v>0</v>
      </c>
      <c r="Y9" s="86"/>
      <c r="Z9" s="145">
        <f>+VLOOKUP(B9,'[1]3 CA'!$A$25:$U$68,21,0)</f>
        <v>1535.6700000019337</v>
      </c>
      <c r="AA9" s="145">
        <f>+VLOOKUP(B9,'[1]3 CA'!$A$25:$E$68,5,0)</f>
        <v>151976.49399999855</v>
      </c>
      <c r="AB9" s="135">
        <f t="shared" si="2"/>
        <v>1.0104654736948651E-2</v>
      </c>
      <c r="AC9" s="126">
        <v>0</v>
      </c>
      <c r="AD9" s="86"/>
      <c r="AE9" s="88"/>
      <c r="AF9" s="88"/>
      <c r="AG9" s="93"/>
      <c r="AH9" s="125">
        <v>149</v>
      </c>
      <c r="AI9" s="88">
        <v>0</v>
      </c>
      <c r="AJ9" s="86"/>
      <c r="AK9" s="88"/>
      <c r="AL9" s="88"/>
      <c r="AM9" s="88"/>
      <c r="AN9" s="126">
        <v>3</v>
      </c>
      <c r="AO9" s="93"/>
      <c r="AP9" s="90" t="s">
        <v>102</v>
      </c>
      <c r="AQ9" s="104">
        <v>1</v>
      </c>
      <c r="AR9" s="93"/>
      <c r="AS9" s="126" t="s">
        <v>329</v>
      </c>
      <c r="AT9" s="126">
        <v>0</v>
      </c>
      <c r="AU9" s="115">
        <f t="shared" si="3"/>
        <v>10</v>
      </c>
      <c r="AW9" s="75"/>
      <c r="AX9" s="124"/>
    </row>
    <row r="10" spans="1:50" ht="15" x14ac:dyDescent="0.25">
      <c r="A10" s="77">
        <v>204</v>
      </c>
      <c r="B10" s="172">
        <v>460092</v>
      </c>
      <c r="C10" s="68" t="s">
        <v>288</v>
      </c>
      <c r="D10" s="77">
        <v>2</v>
      </c>
      <c r="E10" s="77" t="s">
        <v>162</v>
      </c>
      <c r="F10" s="115"/>
      <c r="G10" s="134" t="s">
        <v>333</v>
      </c>
      <c r="H10" s="77">
        <v>-1</v>
      </c>
      <c r="I10" s="86"/>
      <c r="J10" s="134"/>
      <c r="K10" s="97"/>
      <c r="L10" s="93"/>
      <c r="M10" s="88">
        <v>2</v>
      </c>
      <c r="N10" s="88">
        <v>2</v>
      </c>
      <c r="O10" s="91">
        <f t="shared" si="0"/>
        <v>1</v>
      </c>
      <c r="P10" s="88">
        <v>2</v>
      </c>
      <c r="Q10" s="93"/>
      <c r="R10" s="88">
        <v>1</v>
      </c>
      <c r="S10" s="88">
        <v>2</v>
      </c>
      <c r="T10" s="165">
        <f t="shared" si="1"/>
        <v>0.5</v>
      </c>
      <c r="U10" s="127">
        <v>1</v>
      </c>
      <c r="V10" s="93"/>
      <c r="W10" s="89"/>
      <c r="X10" s="88"/>
      <c r="Y10" s="86"/>
      <c r="Z10" s="145">
        <f>+VLOOKUP(B10,'[1]3 CA'!$A$25:$U$68,21,0)</f>
        <v>0</v>
      </c>
      <c r="AA10" s="145">
        <f>+VLOOKUP(B10,'[1]3 CA'!$A$25:$E$68,5,0)</f>
        <v>93994</v>
      </c>
      <c r="AB10" s="135">
        <f t="shared" si="2"/>
        <v>0</v>
      </c>
      <c r="AC10" s="126">
        <v>-1</v>
      </c>
      <c r="AD10" s="86"/>
      <c r="AE10" s="88"/>
      <c r="AF10" s="88"/>
      <c r="AG10" s="93"/>
      <c r="AH10" s="125">
        <v>164</v>
      </c>
      <c r="AI10" s="126">
        <v>1</v>
      </c>
      <c r="AJ10" s="86"/>
      <c r="AK10" s="88"/>
      <c r="AL10" s="88"/>
      <c r="AM10" s="88"/>
      <c r="AN10" s="126">
        <v>3</v>
      </c>
      <c r="AO10" s="93"/>
      <c r="AP10" s="90" t="s">
        <v>101</v>
      </c>
      <c r="AQ10" s="97">
        <v>2</v>
      </c>
      <c r="AR10" s="93"/>
      <c r="AS10" s="126" t="s">
        <v>329</v>
      </c>
      <c r="AT10" s="126">
        <v>0</v>
      </c>
      <c r="AU10" s="115">
        <f t="shared" si="3"/>
        <v>7</v>
      </c>
      <c r="AW10" s="75"/>
      <c r="AX10" s="124"/>
    </row>
    <row r="11" spans="1:50" ht="15" x14ac:dyDescent="0.25">
      <c r="A11" s="77">
        <v>204</v>
      </c>
      <c r="B11" s="172">
        <v>460103</v>
      </c>
      <c r="C11" s="68" t="s">
        <v>289</v>
      </c>
      <c r="D11" s="77">
        <v>2</v>
      </c>
      <c r="E11" s="77" t="s">
        <v>162</v>
      </c>
      <c r="F11" s="115"/>
      <c r="G11" s="134" t="s">
        <v>57</v>
      </c>
      <c r="H11" s="77">
        <v>3</v>
      </c>
      <c r="I11" s="86"/>
      <c r="J11" s="134" t="s">
        <v>60</v>
      </c>
      <c r="K11" s="97">
        <v>3</v>
      </c>
      <c r="L11" s="93"/>
      <c r="M11" s="106">
        <v>5</v>
      </c>
      <c r="N11" s="106">
        <v>10</v>
      </c>
      <c r="O11" s="91">
        <f t="shared" si="0"/>
        <v>0.5</v>
      </c>
      <c r="P11" s="106">
        <v>0</v>
      </c>
      <c r="Q11" s="107"/>
      <c r="R11" s="106">
        <v>2</v>
      </c>
      <c r="S11" s="106">
        <v>5</v>
      </c>
      <c r="T11" s="165">
        <f t="shared" si="1"/>
        <v>0.4</v>
      </c>
      <c r="U11" s="129">
        <v>1</v>
      </c>
      <c r="V11" s="93"/>
      <c r="W11" s="89" t="s">
        <v>61</v>
      </c>
      <c r="X11" s="88">
        <v>0</v>
      </c>
      <c r="Y11" s="86"/>
      <c r="Z11" s="145">
        <f>+VLOOKUP(B11,'[1]3 CA'!$A$25:$U$68,21,0)</f>
        <v>0</v>
      </c>
      <c r="AA11" s="145">
        <f>+VLOOKUP(B11,'[1]3 CA'!$A$25:$E$68,5,0)</f>
        <v>292727.14199998917</v>
      </c>
      <c r="AB11" s="135">
        <f t="shared" si="2"/>
        <v>0</v>
      </c>
      <c r="AC11" s="126">
        <v>-1</v>
      </c>
      <c r="AD11" s="86"/>
      <c r="AE11" s="113"/>
      <c r="AF11" s="113"/>
      <c r="AG11" s="93"/>
      <c r="AH11" s="125">
        <v>262</v>
      </c>
      <c r="AI11" s="126">
        <v>3</v>
      </c>
      <c r="AJ11" s="86"/>
      <c r="AK11" s="88"/>
      <c r="AL11" s="88"/>
      <c r="AM11" s="112"/>
      <c r="AN11" s="126">
        <v>3</v>
      </c>
      <c r="AO11" s="93"/>
      <c r="AP11" s="90" t="s">
        <v>102</v>
      </c>
      <c r="AQ11" s="104">
        <v>1</v>
      </c>
      <c r="AR11" s="93"/>
      <c r="AS11" s="126" t="s">
        <v>329</v>
      </c>
      <c r="AT11" s="126">
        <v>0</v>
      </c>
      <c r="AU11" s="115">
        <f t="shared" si="3"/>
        <v>13</v>
      </c>
      <c r="AW11" s="115"/>
      <c r="AX11" s="124"/>
    </row>
    <row r="12" spans="1:50" ht="15" x14ac:dyDescent="0.25">
      <c r="A12" s="77">
        <v>204</v>
      </c>
      <c r="B12" s="172">
        <v>460120</v>
      </c>
      <c r="C12" s="68" t="s">
        <v>290</v>
      </c>
      <c r="D12" s="77">
        <v>2</v>
      </c>
      <c r="E12" s="77" t="s">
        <v>162</v>
      </c>
      <c r="F12" s="115"/>
      <c r="G12" s="134" t="s">
        <v>57</v>
      </c>
      <c r="H12" s="77">
        <v>3</v>
      </c>
      <c r="I12" s="86"/>
      <c r="J12" s="134" t="s">
        <v>60</v>
      </c>
      <c r="K12" s="97">
        <v>3</v>
      </c>
      <c r="L12" s="93"/>
      <c r="M12" s="88">
        <v>2</v>
      </c>
      <c r="N12" s="88">
        <v>3</v>
      </c>
      <c r="O12" s="91">
        <f t="shared" si="0"/>
        <v>0.66666666666666663</v>
      </c>
      <c r="P12" s="88">
        <v>0</v>
      </c>
      <c r="Q12" s="93"/>
      <c r="R12" s="88">
        <v>1</v>
      </c>
      <c r="S12" s="88">
        <v>2</v>
      </c>
      <c r="T12" s="165">
        <f t="shared" si="1"/>
        <v>0.5</v>
      </c>
      <c r="U12" s="127">
        <v>1</v>
      </c>
      <c r="V12" s="93"/>
      <c r="W12" s="89" t="s">
        <v>61</v>
      </c>
      <c r="X12" s="88">
        <v>0</v>
      </c>
      <c r="Y12" s="86"/>
      <c r="Z12" s="145">
        <f>+VLOOKUP(B12,'[1]3 CA'!$A$25:$U$68,21,0)</f>
        <v>7790.9800000024261</v>
      </c>
      <c r="AA12" s="145">
        <f>+VLOOKUP(B12,'[1]3 CA'!$A$25:$E$68,5,0)</f>
        <v>118613.30599999949</v>
      </c>
      <c r="AB12" s="135">
        <f t="shared" si="2"/>
        <v>6.5683861808914251E-2</v>
      </c>
      <c r="AC12" s="126">
        <v>2</v>
      </c>
      <c r="AD12" s="86"/>
      <c r="AE12" s="88"/>
      <c r="AF12" s="88"/>
      <c r="AG12" s="93"/>
      <c r="AH12" s="125">
        <v>199</v>
      </c>
      <c r="AI12" s="88">
        <v>2</v>
      </c>
      <c r="AJ12" s="86"/>
      <c r="AK12" s="88"/>
      <c r="AL12" s="88"/>
      <c r="AM12" s="88"/>
      <c r="AN12" s="126">
        <v>3</v>
      </c>
      <c r="AO12" s="93"/>
      <c r="AP12" s="90" t="s">
        <v>108</v>
      </c>
      <c r="AQ12" s="126">
        <v>0</v>
      </c>
      <c r="AR12" s="93"/>
      <c r="AS12" s="126" t="s">
        <v>329</v>
      </c>
      <c r="AT12" s="126">
        <v>0</v>
      </c>
      <c r="AU12" s="115">
        <f t="shared" si="3"/>
        <v>14</v>
      </c>
      <c r="AW12" s="115"/>
      <c r="AX12" s="124"/>
    </row>
    <row r="13" spans="1:50" ht="15" x14ac:dyDescent="0.25">
      <c r="A13" s="77">
        <v>204</v>
      </c>
      <c r="B13" s="172">
        <v>460133</v>
      </c>
      <c r="C13" s="68" t="s">
        <v>291</v>
      </c>
      <c r="D13" s="77">
        <v>2</v>
      </c>
      <c r="E13" s="77" t="s">
        <v>162</v>
      </c>
      <c r="F13" s="115"/>
      <c r="G13" s="134" t="s">
        <v>57</v>
      </c>
      <c r="H13" s="77">
        <v>3</v>
      </c>
      <c r="I13" s="86"/>
      <c r="J13" s="134" t="s">
        <v>60</v>
      </c>
      <c r="K13" s="97">
        <v>3</v>
      </c>
      <c r="L13" s="93"/>
      <c r="M13" s="88">
        <v>7</v>
      </c>
      <c r="N13" s="88">
        <v>13</v>
      </c>
      <c r="O13" s="91">
        <f t="shared" si="0"/>
        <v>0.53846153846153844</v>
      </c>
      <c r="P13" s="88">
        <v>0</v>
      </c>
      <c r="Q13" s="93"/>
      <c r="R13" s="88">
        <v>3</v>
      </c>
      <c r="S13" s="88">
        <v>7</v>
      </c>
      <c r="T13" s="165">
        <f t="shared" si="1"/>
        <v>0.42857142857142855</v>
      </c>
      <c r="U13" s="127">
        <v>1</v>
      </c>
      <c r="V13" s="93"/>
      <c r="W13" s="89" t="s">
        <v>320</v>
      </c>
      <c r="X13" s="88">
        <v>1</v>
      </c>
      <c r="Y13" s="86"/>
      <c r="Z13" s="145">
        <f>+VLOOKUP(B13,'[1]3 CA'!$A$25:$U$68,21,0)</f>
        <v>13337.040999928024</v>
      </c>
      <c r="AA13" s="145">
        <f>+VLOOKUP(B13,'[1]3 CA'!$A$25:$E$68,5,0)</f>
        <v>691463.69</v>
      </c>
      <c r="AB13" s="135">
        <f t="shared" si="2"/>
        <v>1.928812921460565E-2</v>
      </c>
      <c r="AC13" s="126">
        <v>0</v>
      </c>
      <c r="AD13" s="86"/>
      <c r="AE13" s="88"/>
      <c r="AF13" s="88"/>
      <c r="AG13" s="93"/>
      <c r="AH13" s="125">
        <v>274</v>
      </c>
      <c r="AI13" s="126">
        <v>3</v>
      </c>
      <c r="AJ13" s="86"/>
      <c r="AK13" s="88"/>
      <c r="AL13" s="88"/>
      <c r="AM13" s="88"/>
      <c r="AN13" s="126">
        <v>3</v>
      </c>
      <c r="AO13" s="93"/>
      <c r="AP13" s="90" t="s">
        <v>108</v>
      </c>
      <c r="AQ13" s="126">
        <v>0</v>
      </c>
      <c r="AR13" s="93"/>
      <c r="AS13" s="126" t="s">
        <v>329</v>
      </c>
      <c r="AT13" s="126">
        <v>0</v>
      </c>
      <c r="AU13" s="115">
        <f t="shared" si="3"/>
        <v>14</v>
      </c>
      <c r="AW13" s="115"/>
      <c r="AX13" s="124"/>
    </row>
    <row r="14" spans="1:50" ht="15" x14ac:dyDescent="0.25">
      <c r="A14" s="77">
        <v>204</v>
      </c>
      <c r="B14" s="172">
        <v>460139</v>
      </c>
      <c r="C14" s="68" t="s">
        <v>292</v>
      </c>
      <c r="D14" s="77">
        <v>2</v>
      </c>
      <c r="E14" s="77" t="s">
        <v>162</v>
      </c>
      <c r="F14" s="115"/>
      <c r="G14" s="134" t="s">
        <v>57</v>
      </c>
      <c r="H14" s="77">
        <v>3</v>
      </c>
      <c r="I14" s="86"/>
      <c r="J14" s="134" t="s">
        <v>60</v>
      </c>
      <c r="K14" s="97">
        <v>3</v>
      </c>
      <c r="L14" s="93"/>
      <c r="M14" s="171">
        <v>3.99</v>
      </c>
      <c r="N14" s="171">
        <f>3.99+2.86</f>
        <v>6.85</v>
      </c>
      <c r="O14" s="91">
        <f t="shared" si="0"/>
        <v>0.58248175182481754</v>
      </c>
      <c r="P14" s="88">
        <v>0</v>
      </c>
      <c r="Q14" s="93"/>
      <c r="R14" s="171">
        <v>1.64</v>
      </c>
      <c r="S14" s="171">
        <v>3.99</v>
      </c>
      <c r="T14" s="165">
        <f t="shared" si="1"/>
        <v>0.41102756892230574</v>
      </c>
      <c r="U14" s="127">
        <v>1</v>
      </c>
      <c r="V14" s="93"/>
      <c r="W14" s="89" t="s">
        <v>321</v>
      </c>
      <c r="X14" s="88">
        <v>0</v>
      </c>
      <c r="Y14" s="86"/>
      <c r="Z14" s="145">
        <f>+VLOOKUP(B14,'[1]3 CA'!$A$25:$U$68,21,0)</f>
        <v>39993.081999999471</v>
      </c>
      <c r="AA14" s="145">
        <f>+VLOOKUP(B14,'[1]3 CA'!$A$25:$E$68,5,0)</f>
        <v>338762.87799999572</v>
      </c>
      <c r="AB14" s="135">
        <f t="shared" si="2"/>
        <v>0.11805627061652244</v>
      </c>
      <c r="AC14" s="88">
        <v>3</v>
      </c>
      <c r="AD14" s="86"/>
      <c r="AE14" s="88"/>
      <c r="AF14" s="88"/>
      <c r="AG14" s="93"/>
      <c r="AH14" s="125">
        <v>213</v>
      </c>
      <c r="AI14" s="126">
        <v>3</v>
      </c>
      <c r="AJ14" s="86"/>
      <c r="AK14" s="88"/>
      <c r="AL14" s="88"/>
      <c r="AM14" s="88"/>
      <c r="AN14" s="126">
        <v>3</v>
      </c>
      <c r="AO14" s="93"/>
      <c r="AP14" s="90" t="s">
        <v>102</v>
      </c>
      <c r="AQ14" s="104">
        <v>1</v>
      </c>
      <c r="AR14" s="93"/>
      <c r="AS14" s="126" t="s">
        <v>329</v>
      </c>
      <c r="AT14" s="126">
        <v>0</v>
      </c>
      <c r="AU14" s="115">
        <f t="shared" si="3"/>
        <v>17</v>
      </c>
      <c r="AW14" s="75"/>
      <c r="AX14" s="124"/>
    </row>
    <row r="15" spans="1:50" ht="15" x14ac:dyDescent="0.25">
      <c r="A15" s="77">
        <v>204</v>
      </c>
      <c r="B15" s="172">
        <v>470124</v>
      </c>
      <c r="C15" s="68" t="s">
        <v>293</v>
      </c>
      <c r="D15" s="77">
        <v>2</v>
      </c>
      <c r="E15" s="77" t="s">
        <v>162</v>
      </c>
      <c r="F15" s="115"/>
      <c r="G15" s="134" t="s">
        <v>57</v>
      </c>
      <c r="H15" s="77">
        <v>3</v>
      </c>
      <c r="I15" s="72"/>
      <c r="J15" s="89" t="s">
        <v>60</v>
      </c>
      <c r="K15" s="88">
        <v>3</v>
      </c>
      <c r="L15" s="93"/>
      <c r="M15" s="88">
        <v>11</v>
      </c>
      <c r="N15" s="88">
        <v>11</v>
      </c>
      <c r="O15" s="91">
        <f t="shared" si="0"/>
        <v>1</v>
      </c>
      <c r="P15" s="88">
        <v>2</v>
      </c>
      <c r="Q15" s="93"/>
      <c r="R15" s="88">
        <v>7</v>
      </c>
      <c r="S15" s="88">
        <v>11</v>
      </c>
      <c r="T15" s="165">
        <f t="shared" si="1"/>
        <v>0.63636363636363635</v>
      </c>
      <c r="U15" s="127">
        <v>2</v>
      </c>
      <c r="V15" s="93"/>
      <c r="W15" s="89" t="s">
        <v>61</v>
      </c>
      <c r="X15" s="88">
        <v>0</v>
      </c>
      <c r="Y15" s="72"/>
      <c r="Z15" s="145">
        <f>+VLOOKUP(B15,'[1]3 CA'!$A$25:$U$68,21,0)</f>
        <v>25012.765999978699</v>
      </c>
      <c r="AA15" s="145">
        <f>+VLOOKUP(B15,'[1]3 CA'!$A$25:$E$68,5,0)</f>
        <v>436223.8160000057</v>
      </c>
      <c r="AB15" s="135">
        <f t="shared" si="2"/>
        <v>5.7339294835700515E-2</v>
      </c>
      <c r="AC15" s="126">
        <v>2</v>
      </c>
      <c r="AD15" s="72"/>
      <c r="AE15" s="88"/>
      <c r="AF15" s="88"/>
      <c r="AG15" s="93"/>
      <c r="AH15" s="125">
        <v>183</v>
      </c>
      <c r="AI15" s="88">
        <v>2</v>
      </c>
      <c r="AK15" s="88"/>
      <c r="AL15" s="88"/>
      <c r="AM15" s="88"/>
      <c r="AN15" s="126">
        <v>3</v>
      </c>
      <c r="AO15" s="93"/>
      <c r="AP15" s="90" t="s">
        <v>108</v>
      </c>
      <c r="AQ15" s="126">
        <v>0</v>
      </c>
      <c r="AR15" s="93"/>
      <c r="AS15" s="126" t="s">
        <v>329</v>
      </c>
      <c r="AT15" s="126">
        <v>0</v>
      </c>
      <c r="AU15" s="115">
        <f t="shared" si="3"/>
        <v>17</v>
      </c>
      <c r="AW15" s="75"/>
      <c r="AX15" s="124"/>
    </row>
    <row r="16" spans="1:50" ht="15" x14ac:dyDescent="0.25">
      <c r="A16" s="77">
        <v>204</v>
      </c>
      <c r="B16" s="172">
        <v>470125</v>
      </c>
      <c r="C16" s="68" t="s">
        <v>294</v>
      </c>
      <c r="D16" s="77">
        <v>2</v>
      </c>
      <c r="E16" s="77" t="s">
        <v>162</v>
      </c>
      <c r="F16" s="115"/>
      <c r="G16" s="134" t="s">
        <v>57</v>
      </c>
      <c r="H16" s="77">
        <v>3</v>
      </c>
      <c r="I16" s="85"/>
      <c r="J16" s="89" t="s">
        <v>60</v>
      </c>
      <c r="K16" s="88">
        <v>3</v>
      </c>
      <c r="L16" s="93"/>
      <c r="M16" s="88">
        <v>5</v>
      </c>
      <c r="N16" s="88">
        <v>6</v>
      </c>
      <c r="O16" s="91">
        <f t="shared" si="0"/>
        <v>0.83333333333333337</v>
      </c>
      <c r="P16" s="88">
        <v>2</v>
      </c>
      <c r="Q16" s="93"/>
      <c r="R16" s="88">
        <v>3</v>
      </c>
      <c r="S16" s="88">
        <v>6</v>
      </c>
      <c r="T16" s="165">
        <v>0.5</v>
      </c>
      <c r="U16" s="127">
        <v>1</v>
      </c>
      <c r="V16" s="93"/>
      <c r="W16" s="89" t="s">
        <v>60</v>
      </c>
      <c r="X16" s="88">
        <v>1</v>
      </c>
      <c r="Y16" s="85"/>
      <c r="Z16" s="145">
        <f>+VLOOKUP(B16,'[1]3 CA'!$A$25:$U$68,21,0)</f>
        <v>5012.2070000000967</v>
      </c>
      <c r="AA16" s="145">
        <f>+VLOOKUP(B16,'[1]3 CA'!$A$25:$E$68,5,0)</f>
        <v>31801</v>
      </c>
      <c r="AB16" s="135">
        <f t="shared" si="2"/>
        <v>0.15761161598692169</v>
      </c>
      <c r="AC16" s="88">
        <v>3</v>
      </c>
      <c r="AD16" s="85"/>
      <c r="AE16" s="88"/>
      <c r="AF16" s="88"/>
      <c r="AG16" s="93"/>
      <c r="AH16" s="125">
        <v>133</v>
      </c>
      <c r="AI16" s="88">
        <v>0</v>
      </c>
      <c r="AJ16" s="85"/>
      <c r="AK16" s="88"/>
      <c r="AL16" s="88"/>
      <c r="AM16" s="88"/>
      <c r="AN16" s="126">
        <v>3</v>
      </c>
      <c r="AO16" s="93"/>
      <c r="AP16" s="90" t="s">
        <v>108</v>
      </c>
      <c r="AQ16" s="126">
        <v>0</v>
      </c>
      <c r="AR16" s="93"/>
      <c r="AS16" s="126" t="s">
        <v>329</v>
      </c>
      <c r="AT16" s="126">
        <v>0</v>
      </c>
      <c r="AU16" s="115">
        <f t="shared" si="3"/>
        <v>16</v>
      </c>
      <c r="AW16" s="115"/>
      <c r="AX16" s="124"/>
    </row>
    <row r="17" spans="1:50" ht="15" x14ac:dyDescent="0.25">
      <c r="A17" s="77">
        <v>204</v>
      </c>
      <c r="B17" s="172">
        <v>470127</v>
      </c>
      <c r="C17" s="68" t="s">
        <v>295</v>
      </c>
      <c r="D17" s="77">
        <v>2</v>
      </c>
      <c r="E17" s="77" t="s">
        <v>162</v>
      </c>
      <c r="F17" s="115"/>
      <c r="G17" s="134" t="s">
        <v>333</v>
      </c>
      <c r="H17" s="77">
        <v>-1</v>
      </c>
      <c r="I17" s="156"/>
      <c r="J17" s="89" t="s">
        <v>60</v>
      </c>
      <c r="K17" s="157">
        <v>3</v>
      </c>
      <c r="L17" s="156"/>
      <c r="M17" s="157">
        <v>1</v>
      </c>
      <c r="N17" s="157">
        <v>3</v>
      </c>
      <c r="O17" s="91">
        <f t="shared" si="0"/>
        <v>0.33333333333333331</v>
      </c>
      <c r="P17" s="157">
        <v>0</v>
      </c>
      <c r="Q17" s="156"/>
      <c r="R17" s="157">
        <v>0</v>
      </c>
      <c r="S17" s="157">
        <v>1</v>
      </c>
      <c r="T17" s="89" t="s">
        <v>334</v>
      </c>
      <c r="U17" s="157">
        <v>0</v>
      </c>
      <c r="V17" s="156"/>
      <c r="W17" s="157" t="s">
        <v>61</v>
      </c>
      <c r="X17" s="157">
        <v>0</v>
      </c>
      <c r="Y17" s="72"/>
      <c r="Z17" s="145">
        <f>+VLOOKUP(B17,'[1]3 CA'!$A$25:$U$68,21,0)</f>
        <v>11373.14900000146</v>
      </c>
      <c r="AA17" s="145">
        <f>+VLOOKUP(B17,'[1]3 CA'!$A$25:$E$68,5,0)</f>
        <v>153971</v>
      </c>
      <c r="AB17" s="135">
        <f t="shared" si="2"/>
        <v>7.386552662515318E-2</v>
      </c>
      <c r="AC17" s="126">
        <v>2</v>
      </c>
      <c r="AD17" s="72"/>
      <c r="AE17" s="88"/>
      <c r="AF17" s="88"/>
      <c r="AG17" s="93"/>
      <c r="AH17" s="125">
        <v>112</v>
      </c>
      <c r="AI17" s="88">
        <v>-1</v>
      </c>
      <c r="AJ17" s="72"/>
      <c r="AK17" s="88"/>
      <c r="AL17" s="88"/>
      <c r="AM17" s="88"/>
      <c r="AN17" s="126">
        <v>3</v>
      </c>
      <c r="AO17" s="93"/>
      <c r="AP17" s="90" t="s">
        <v>108</v>
      </c>
      <c r="AQ17" s="126">
        <v>0</v>
      </c>
      <c r="AR17" s="93"/>
      <c r="AS17" s="126" t="s">
        <v>329</v>
      </c>
      <c r="AT17" s="126">
        <v>0</v>
      </c>
      <c r="AU17" s="115">
        <f t="shared" si="3"/>
        <v>6</v>
      </c>
      <c r="AW17" s="75"/>
      <c r="AX17" s="124"/>
    </row>
    <row r="18" spans="1:50" ht="15" x14ac:dyDescent="0.25">
      <c r="A18" s="77">
        <v>204</v>
      </c>
      <c r="B18" s="172">
        <v>470128</v>
      </c>
      <c r="C18" s="68" t="s">
        <v>296</v>
      </c>
      <c r="D18" s="77">
        <v>2</v>
      </c>
      <c r="E18" s="77" t="s">
        <v>162</v>
      </c>
      <c r="F18" s="115"/>
      <c r="G18" s="179" t="s">
        <v>58</v>
      </c>
      <c r="H18" s="77">
        <v>2</v>
      </c>
      <c r="I18" s="85"/>
      <c r="J18" s="89" t="s">
        <v>60</v>
      </c>
      <c r="K18" s="88">
        <v>3</v>
      </c>
      <c r="L18" s="93"/>
      <c r="M18" s="88">
        <v>4</v>
      </c>
      <c r="N18" s="88">
        <v>10</v>
      </c>
      <c r="O18" s="91">
        <f t="shared" si="0"/>
        <v>0.4</v>
      </c>
      <c r="P18" s="88">
        <v>0</v>
      </c>
      <c r="Q18" s="93"/>
      <c r="R18" s="88">
        <v>0</v>
      </c>
      <c r="S18" s="88">
        <v>4</v>
      </c>
      <c r="T18" s="165">
        <f t="shared" si="1"/>
        <v>0</v>
      </c>
      <c r="U18" s="127">
        <v>0</v>
      </c>
      <c r="V18" s="93"/>
      <c r="W18" s="89" t="s">
        <v>321</v>
      </c>
      <c r="X18" s="88">
        <v>0</v>
      </c>
      <c r="Y18" s="85"/>
      <c r="Z18" s="145">
        <f>+VLOOKUP(B18,'[1]3 CA'!$A$25:$U$68,21,0)</f>
        <v>65726.804999973741</v>
      </c>
      <c r="AA18" s="145">
        <f>+VLOOKUP(B18,'[1]3 CA'!$A$25:$E$68,5,0)</f>
        <v>415693.03900000476</v>
      </c>
      <c r="AB18" s="135">
        <f t="shared" si="2"/>
        <v>0.15811379752253438</v>
      </c>
      <c r="AC18" s="88">
        <v>3</v>
      </c>
      <c r="AD18" s="85"/>
      <c r="AE18" s="88"/>
      <c r="AF18" s="88"/>
      <c r="AG18" s="93"/>
      <c r="AH18" s="125">
        <v>185</v>
      </c>
      <c r="AI18" s="88">
        <v>2</v>
      </c>
      <c r="AJ18" s="85"/>
      <c r="AK18" s="88"/>
      <c r="AL18" s="88"/>
      <c r="AM18" s="88"/>
      <c r="AN18" s="126">
        <v>3</v>
      </c>
      <c r="AO18" s="93"/>
      <c r="AP18" s="90" t="s">
        <v>102</v>
      </c>
      <c r="AQ18" s="104">
        <v>1</v>
      </c>
      <c r="AR18" s="93"/>
      <c r="AS18" s="126" t="s">
        <v>329</v>
      </c>
      <c r="AT18" s="126">
        <v>0</v>
      </c>
      <c r="AU18" s="115">
        <f t="shared" si="3"/>
        <v>14</v>
      </c>
      <c r="AW18" s="115"/>
      <c r="AX18" s="124"/>
    </row>
    <row r="19" spans="1:50" ht="15" x14ac:dyDescent="0.25">
      <c r="A19" s="77">
        <v>204</v>
      </c>
      <c r="B19" s="172">
        <v>470129</v>
      </c>
      <c r="C19" s="68" t="s">
        <v>297</v>
      </c>
      <c r="D19" s="77">
        <v>2</v>
      </c>
      <c r="E19" s="77" t="s">
        <v>162</v>
      </c>
      <c r="F19" s="185"/>
      <c r="G19" s="134" t="s">
        <v>57</v>
      </c>
      <c r="H19" s="77">
        <v>3</v>
      </c>
      <c r="I19" s="93"/>
      <c r="J19" s="89" t="s">
        <v>320</v>
      </c>
      <c r="K19" s="88">
        <v>3</v>
      </c>
      <c r="L19" s="93"/>
      <c r="M19" s="88">
        <v>4</v>
      </c>
      <c r="N19" s="88">
        <v>5</v>
      </c>
      <c r="O19" s="91">
        <f t="shared" si="0"/>
        <v>0.8</v>
      </c>
      <c r="P19" s="88">
        <v>2</v>
      </c>
      <c r="Q19" s="93"/>
      <c r="R19" s="88">
        <v>2</v>
      </c>
      <c r="S19" s="88">
        <v>4</v>
      </c>
      <c r="T19" s="165">
        <f t="shared" si="1"/>
        <v>0.5</v>
      </c>
      <c r="U19" s="127">
        <v>1</v>
      </c>
      <c r="V19" s="93"/>
      <c r="W19" s="89" t="s">
        <v>321</v>
      </c>
      <c r="X19" s="88">
        <v>0</v>
      </c>
      <c r="Z19" s="145">
        <f>+VLOOKUP(B19,'[1]3 CA'!$A$25:$U$68,21,0)</f>
        <v>7708.5109999676934</v>
      </c>
      <c r="AA19" s="145">
        <f>+VLOOKUP(B19,'[1]3 CA'!$A$25:$E$68,5,0)</f>
        <v>548973</v>
      </c>
      <c r="AB19" s="135">
        <f t="shared" si="2"/>
        <v>1.4041694218053881E-2</v>
      </c>
      <c r="AC19" s="126">
        <v>0</v>
      </c>
      <c r="AE19" s="88"/>
      <c r="AF19" s="88"/>
      <c r="AG19" s="93"/>
      <c r="AH19" s="125">
        <v>224</v>
      </c>
      <c r="AI19" s="126">
        <v>3</v>
      </c>
      <c r="AK19" s="88"/>
      <c r="AL19" s="88"/>
      <c r="AM19" s="88"/>
      <c r="AN19" s="126">
        <v>3</v>
      </c>
      <c r="AO19" s="93"/>
      <c r="AP19" s="90" t="s">
        <v>108</v>
      </c>
      <c r="AQ19" s="126">
        <v>0</v>
      </c>
      <c r="AR19" s="93"/>
      <c r="AS19" s="126" t="s">
        <v>329</v>
      </c>
      <c r="AT19" s="126">
        <v>0</v>
      </c>
      <c r="AU19" s="115">
        <f t="shared" si="3"/>
        <v>15</v>
      </c>
      <c r="AW19" s="115"/>
      <c r="AX19" s="124"/>
    </row>
    <row r="20" spans="1:50" s="115" customFormat="1" ht="15" x14ac:dyDescent="0.25">
      <c r="A20" s="77">
        <v>204</v>
      </c>
      <c r="B20" s="172">
        <v>480212</v>
      </c>
      <c r="C20" s="68" t="s">
        <v>330</v>
      </c>
      <c r="D20" s="77">
        <v>2</v>
      </c>
      <c r="E20" s="77" t="s">
        <v>162</v>
      </c>
      <c r="F20" s="139"/>
      <c r="G20" s="134" t="s">
        <v>57</v>
      </c>
      <c r="H20" s="77">
        <v>3</v>
      </c>
      <c r="J20" s="134" t="s">
        <v>60</v>
      </c>
      <c r="K20" s="97">
        <v>3</v>
      </c>
      <c r="L20" s="111"/>
      <c r="M20" s="97">
        <v>2</v>
      </c>
      <c r="N20" s="97">
        <v>2</v>
      </c>
      <c r="O20" s="91">
        <f t="shared" si="0"/>
        <v>1</v>
      </c>
      <c r="P20" s="97">
        <v>2</v>
      </c>
      <c r="Q20" s="111"/>
      <c r="R20" s="97">
        <v>2</v>
      </c>
      <c r="S20" s="97">
        <v>3</v>
      </c>
      <c r="T20" s="166" t="s">
        <v>57</v>
      </c>
      <c r="U20" s="131">
        <v>2</v>
      </c>
      <c r="V20" s="111"/>
      <c r="W20" s="134" t="s">
        <v>60</v>
      </c>
      <c r="X20" s="97">
        <v>1</v>
      </c>
      <c r="Z20" s="145">
        <f>+VLOOKUP(B20,'[1]3 CA'!$A$25:$U$68,21,0)</f>
        <v>0</v>
      </c>
      <c r="AA20" s="145">
        <f>+VLOOKUP(B20,'[1]3 CA'!$A$25:$E$68,5,0)</f>
        <v>14268</v>
      </c>
      <c r="AB20" s="135">
        <f t="shared" si="2"/>
        <v>0</v>
      </c>
      <c r="AC20" s="126">
        <v>-1</v>
      </c>
      <c r="AD20" s="124"/>
      <c r="AE20" s="126"/>
      <c r="AF20" s="126"/>
      <c r="AG20" s="93"/>
      <c r="AH20" s="158">
        <v>37</v>
      </c>
      <c r="AI20" s="126">
        <v>-1</v>
      </c>
      <c r="AJ20" s="124"/>
      <c r="AK20" s="126"/>
      <c r="AL20" s="126"/>
      <c r="AM20" s="126"/>
      <c r="AN20" s="126">
        <v>3</v>
      </c>
      <c r="AO20" s="93"/>
      <c r="AP20" s="90" t="s">
        <v>108</v>
      </c>
      <c r="AQ20" s="126">
        <v>0</v>
      </c>
      <c r="AR20" s="93"/>
      <c r="AS20" s="126" t="s">
        <v>329</v>
      </c>
      <c r="AT20" s="126">
        <v>0</v>
      </c>
      <c r="AU20" s="115">
        <f t="shared" si="3"/>
        <v>12</v>
      </c>
      <c r="AX20" s="124"/>
    </row>
    <row r="21" spans="1:50" ht="15" x14ac:dyDescent="0.25">
      <c r="A21" s="77">
        <v>204</v>
      </c>
      <c r="B21" s="172">
        <v>490194</v>
      </c>
      <c r="C21" s="68" t="s">
        <v>298</v>
      </c>
      <c r="D21" s="77">
        <v>2</v>
      </c>
      <c r="E21" s="77" t="s">
        <v>162</v>
      </c>
      <c r="F21" s="115"/>
      <c r="G21" s="179" t="s">
        <v>58</v>
      </c>
      <c r="H21" s="77">
        <v>2</v>
      </c>
      <c r="I21" s="80"/>
      <c r="J21" s="89" t="s">
        <v>60</v>
      </c>
      <c r="K21" s="88">
        <v>3</v>
      </c>
      <c r="L21" s="108"/>
      <c r="M21" s="88">
        <v>1</v>
      </c>
      <c r="N21" s="88">
        <v>6</v>
      </c>
      <c r="O21" s="91">
        <f t="shared" si="0"/>
        <v>0.16666666666666666</v>
      </c>
      <c r="P21" s="88">
        <v>0</v>
      </c>
      <c r="Q21" s="108"/>
      <c r="R21" s="88">
        <v>1</v>
      </c>
      <c r="S21" s="88">
        <v>1</v>
      </c>
      <c r="T21" s="165">
        <f t="shared" si="1"/>
        <v>1</v>
      </c>
      <c r="U21" s="127">
        <v>2</v>
      </c>
      <c r="V21" s="108"/>
      <c r="W21" s="89" t="s">
        <v>60</v>
      </c>
      <c r="X21" s="88">
        <v>1</v>
      </c>
      <c r="Y21" s="80"/>
      <c r="Z21" s="145">
        <f>+VLOOKUP(B21,'[1]3 CA'!$A$25:$U$68,21,0)</f>
        <v>10967.979000001302</v>
      </c>
      <c r="AA21" s="145">
        <f>+VLOOKUP(B21,'[1]3 CA'!$A$25:$E$68,5,0)</f>
        <v>174038</v>
      </c>
      <c r="AB21" s="135">
        <f t="shared" si="2"/>
        <v>6.3020598949662152E-2</v>
      </c>
      <c r="AC21" s="126">
        <v>2</v>
      </c>
      <c r="AD21" s="80"/>
      <c r="AE21" s="88"/>
      <c r="AF21" s="88"/>
      <c r="AG21" s="108"/>
      <c r="AH21" s="125">
        <v>198</v>
      </c>
      <c r="AI21" s="88">
        <v>2</v>
      </c>
      <c r="AJ21" s="80"/>
      <c r="AK21" s="88"/>
      <c r="AL21" s="88"/>
      <c r="AM21" s="88"/>
      <c r="AN21" s="126">
        <v>3</v>
      </c>
      <c r="AO21" s="108"/>
      <c r="AP21" s="90" t="s">
        <v>102</v>
      </c>
      <c r="AQ21" s="104">
        <v>1</v>
      </c>
      <c r="AR21" s="108"/>
      <c r="AS21" s="126" t="s">
        <v>329</v>
      </c>
      <c r="AT21" s="126">
        <v>0</v>
      </c>
      <c r="AU21" s="115">
        <f t="shared" si="3"/>
        <v>16</v>
      </c>
      <c r="AW21" s="75"/>
      <c r="AX21" s="124"/>
    </row>
    <row r="22" spans="1:50" ht="15" x14ac:dyDescent="0.25">
      <c r="A22" s="77">
        <v>204</v>
      </c>
      <c r="B22" s="172">
        <v>490195</v>
      </c>
      <c r="C22" s="68" t="s">
        <v>299</v>
      </c>
      <c r="D22" s="77">
        <v>2</v>
      </c>
      <c r="E22" s="77" t="s">
        <v>162</v>
      </c>
      <c r="F22" s="115"/>
      <c r="G22" s="134" t="s">
        <v>57</v>
      </c>
      <c r="H22" s="77">
        <v>3</v>
      </c>
      <c r="I22" s="81"/>
      <c r="J22" s="89" t="s">
        <v>60</v>
      </c>
      <c r="K22" s="88">
        <v>3</v>
      </c>
      <c r="L22" s="93"/>
      <c r="M22" s="88">
        <v>2</v>
      </c>
      <c r="N22" s="88">
        <v>5</v>
      </c>
      <c r="O22" s="91">
        <f t="shared" si="0"/>
        <v>0.4</v>
      </c>
      <c r="P22" s="88">
        <v>0</v>
      </c>
      <c r="Q22" s="93"/>
      <c r="R22" s="88">
        <v>1</v>
      </c>
      <c r="S22" s="88">
        <v>2</v>
      </c>
      <c r="T22" s="165">
        <f t="shared" si="1"/>
        <v>0.5</v>
      </c>
      <c r="U22" s="127">
        <v>1</v>
      </c>
      <c r="V22" s="93"/>
      <c r="W22" s="89" t="s">
        <v>61</v>
      </c>
      <c r="X22" s="88">
        <v>0</v>
      </c>
      <c r="Y22" s="81"/>
      <c r="Z22" s="145">
        <f>+VLOOKUP(B22,'[1]3 CA'!$A$25:$U$68,21,0)</f>
        <v>10092.520000002653</v>
      </c>
      <c r="AA22" s="145">
        <f>+VLOOKUP(B22,'[1]3 CA'!$A$25:$E$68,5,0)</f>
        <v>120800</v>
      </c>
      <c r="AB22" s="135">
        <f t="shared" si="2"/>
        <v>8.3547350993399438E-2</v>
      </c>
      <c r="AC22" s="126">
        <v>2</v>
      </c>
      <c r="AD22" s="81"/>
      <c r="AE22" s="88"/>
      <c r="AF22" s="88"/>
      <c r="AG22" s="93"/>
      <c r="AH22" s="125">
        <v>142</v>
      </c>
      <c r="AI22" s="88">
        <v>0</v>
      </c>
      <c r="AJ22" s="81"/>
      <c r="AK22" s="88"/>
      <c r="AL22" s="88"/>
      <c r="AM22" s="88"/>
      <c r="AN22" s="126">
        <v>3</v>
      </c>
      <c r="AO22" s="93"/>
      <c r="AP22" s="90" t="s">
        <v>101</v>
      </c>
      <c r="AQ22" s="97">
        <v>2</v>
      </c>
      <c r="AR22" s="93"/>
      <c r="AS22" s="126" t="s">
        <v>329</v>
      </c>
      <c r="AT22" s="126">
        <v>0</v>
      </c>
      <c r="AU22" s="115">
        <f t="shared" si="3"/>
        <v>14</v>
      </c>
      <c r="AW22" s="115"/>
      <c r="AX22" s="124"/>
    </row>
    <row r="23" spans="1:50" ht="15" x14ac:dyDescent="0.25">
      <c r="A23" s="77">
        <v>204</v>
      </c>
      <c r="B23" s="172">
        <v>490206</v>
      </c>
      <c r="C23" s="68" t="s">
        <v>300</v>
      </c>
      <c r="D23" s="77">
        <v>2</v>
      </c>
      <c r="E23" s="77" t="s">
        <v>162</v>
      </c>
      <c r="F23" s="115"/>
      <c r="G23" s="179" t="s">
        <v>58</v>
      </c>
      <c r="H23" s="77">
        <v>2</v>
      </c>
      <c r="I23" s="152"/>
      <c r="J23" s="89" t="s">
        <v>60</v>
      </c>
      <c r="K23" s="153">
        <v>3</v>
      </c>
      <c r="L23" s="152"/>
      <c r="M23" s="153">
        <v>5</v>
      </c>
      <c r="N23" s="153">
        <v>9</v>
      </c>
      <c r="O23" s="91">
        <f t="shared" si="0"/>
        <v>0.55555555555555558</v>
      </c>
      <c r="P23" s="153">
        <v>0</v>
      </c>
      <c r="Q23" s="152"/>
      <c r="R23" s="153">
        <v>2</v>
      </c>
      <c r="S23" s="153">
        <v>5</v>
      </c>
      <c r="T23" s="165">
        <f t="shared" si="1"/>
        <v>0.4</v>
      </c>
      <c r="U23" s="153">
        <v>1</v>
      </c>
      <c r="V23" s="152"/>
      <c r="W23" s="153" t="s">
        <v>61</v>
      </c>
      <c r="X23" s="153">
        <v>0</v>
      </c>
      <c r="Z23" s="145">
        <f>+VLOOKUP(B23,'[1]3 CA'!$A$25:$U$68,21,0)</f>
        <v>0</v>
      </c>
      <c r="AA23" s="145">
        <f>+VLOOKUP(B23,'[1]3 CA'!$A$25:$E$68,5,0)</f>
        <v>124442</v>
      </c>
      <c r="AB23" s="135">
        <f t="shared" si="2"/>
        <v>0</v>
      </c>
      <c r="AC23" s="126">
        <v>-1</v>
      </c>
      <c r="AE23" s="88"/>
      <c r="AF23" s="88"/>
      <c r="AG23" s="93"/>
      <c r="AH23" s="125">
        <v>171</v>
      </c>
      <c r="AI23" s="126">
        <v>1</v>
      </c>
      <c r="AK23" s="88"/>
      <c r="AL23" s="88"/>
      <c r="AM23" s="88"/>
      <c r="AN23" s="126">
        <v>3</v>
      </c>
      <c r="AO23" s="93"/>
      <c r="AP23" s="90" t="s">
        <v>102</v>
      </c>
      <c r="AQ23" s="104">
        <v>1</v>
      </c>
      <c r="AR23" s="93"/>
      <c r="AS23" s="126" t="s">
        <v>329</v>
      </c>
      <c r="AT23" s="126">
        <v>0</v>
      </c>
      <c r="AU23" s="115">
        <f t="shared" si="3"/>
        <v>10</v>
      </c>
      <c r="AW23" s="115"/>
      <c r="AX23" s="124"/>
    </row>
    <row r="24" spans="1:50" ht="15" x14ac:dyDescent="0.25">
      <c r="A24" s="77">
        <v>204</v>
      </c>
      <c r="B24" s="172">
        <v>490231</v>
      </c>
      <c r="C24" s="68" t="s">
        <v>301</v>
      </c>
      <c r="D24" s="77">
        <v>2</v>
      </c>
      <c r="E24" s="77" t="s">
        <v>162</v>
      </c>
      <c r="F24" s="115"/>
      <c r="G24" s="134" t="s">
        <v>57</v>
      </c>
      <c r="H24" s="77">
        <v>3</v>
      </c>
      <c r="I24" s="81"/>
      <c r="J24" s="89" t="s">
        <v>60</v>
      </c>
      <c r="K24" s="88">
        <v>3</v>
      </c>
      <c r="L24" s="93"/>
      <c r="M24" s="88">
        <v>3</v>
      </c>
      <c r="N24" s="88">
        <v>10</v>
      </c>
      <c r="O24" s="91">
        <f t="shared" si="0"/>
        <v>0.3</v>
      </c>
      <c r="P24" s="88">
        <v>0</v>
      </c>
      <c r="Q24" s="93"/>
      <c r="R24" s="88">
        <v>0</v>
      </c>
      <c r="S24" s="88">
        <v>3</v>
      </c>
      <c r="T24" s="165">
        <f t="shared" si="1"/>
        <v>0</v>
      </c>
      <c r="U24" s="127">
        <v>0</v>
      </c>
      <c r="V24" s="93"/>
      <c r="W24" s="89" t="s">
        <v>60</v>
      </c>
      <c r="X24" s="88">
        <v>1</v>
      </c>
      <c r="Y24" s="81"/>
      <c r="Z24" s="145">
        <f>+VLOOKUP(B24,'[1]3 CA'!$A$25:$U$68,21,0)</f>
        <v>0</v>
      </c>
      <c r="AA24" s="145">
        <f>+VLOOKUP(B24,'[1]3 CA'!$A$25:$E$68,5,0)</f>
        <v>256286</v>
      </c>
      <c r="AB24" s="135">
        <f t="shared" si="2"/>
        <v>0</v>
      </c>
      <c r="AC24" s="126">
        <v>-1</v>
      </c>
      <c r="AD24" s="81"/>
      <c r="AE24" s="88"/>
      <c r="AF24" s="88"/>
      <c r="AG24" s="93"/>
      <c r="AH24" s="125">
        <v>214</v>
      </c>
      <c r="AI24" s="126">
        <v>3</v>
      </c>
      <c r="AJ24" s="81"/>
      <c r="AK24" s="88"/>
      <c r="AL24" s="88"/>
      <c r="AM24" s="88"/>
      <c r="AN24" s="126">
        <v>3</v>
      </c>
      <c r="AO24" s="93"/>
      <c r="AP24" s="90" t="s">
        <v>108</v>
      </c>
      <c r="AQ24" s="126">
        <v>0</v>
      </c>
      <c r="AR24" s="93"/>
      <c r="AS24" s="126" t="s">
        <v>329</v>
      </c>
      <c r="AT24" s="126">
        <v>0</v>
      </c>
      <c r="AU24" s="115">
        <f t="shared" si="3"/>
        <v>12</v>
      </c>
      <c r="AW24" s="115"/>
      <c r="AX24" s="124"/>
    </row>
    <row r="25" spans="1:50" ht="15.75" x14ac:dyDescent="0.25">
      <c r="A25" s="77">
        <v>204</v>
      </c>
      <c r="B25" s="172">
        <v>500228</v>
      </c>
      <c r="C25" s="68" t="s">
        <v>302</v>
      </c>
      <c r="D25" s="77">
        <v>2</v>
      </c>
      <c r="E25" s="77" t="s">
        <v>162</v>
      </c>
      <c r="F25" s="115"/>
      <c r="G25" s="134" t="s">
        <v>57</v>
      </c>
      <c r="H25" s="77">
        <v>3</v>
      </c>
      <c r="I25" s="85"/>
      <c r="J25" s="89" t="s">
        <v>320</v>
      </c>
      <c r="K25" s="88">
        <v>3</v>
      </c>
      <c r="L25" s="93"/>
      <c r="M25" s="95">
        <v>3</v>
      </c>
      <c r="N25" s="95">
        <v>8</v>
      </c>
      <c r="O25" s="91">
        <f t="shared" si="0"/>
        <v>0.375</v>
      </c>
      <c r="P25" s="95">
        <v>0</v>
      </c>
      <c r="Q25" s="94"/>
      <c r="R25" s="95">
        <v>1</v>
      </c>
      <c r="S25" s="95">
        <v>3</v>
      </c>
      <c r="T25" s="165">
        <f t="shared" si="1"/>
        <v>0.33333333333333331</v>
      </c>
      <c r="U25" s="127">
        <v>1</v>
      </c>
      <c r="V25" s="94"/>
      <c r="W25" s="89" t="s">
        <v>60</v>
      </c>
      <c r="X25" s="95">
        <v>1</v>
      </c>
      <c r="Y25" s="85"/>
      <c r="Z25" s="145">
        <f>+VLOOKUP(B25,'[1]3 CA'!$A$25:$U$68,21,0)</f>
        <v>0</v>
      </c>
      <c r="AA25" s="145">
        <f>+VLOOKUP(B25,'[1]3 CA'!$A$25:$E$68,5,0)</f>
        <v>330486.98699999036</v>
      </c>
      <c r="AB25" s="135">
        <f t="shared" si="2"/>
        <v>0</v>
      </c>
      <c r="AC25" s="126">
        <v>-1</v>
      </c>
      <c r="AD25" s="85"/>
      <c r="AE25" s="88"/>
      <c r="AF25" s="88"/>
      <c r="AG25" s="93"/>
      <c r="AH25" s="125">
        <v>230</v>
      </c>
      <c r="AI25" s="126">
        <v>3</v>
      </c>
      <c r="AJ25" s="85"/>
      <c r="AK25" s="88"/>
      <c r="AL25" s="88"/>
      <c r="AM25" s="88"/>
      <c r="AN25" s="126">
        <v>3</v>
      </c>
      <c r="AO25" s="93"/>
      <c r="AP25" s="90" t="s">
        <v>102</v>
      </c>
      <c r="AQ25" s="104">
        <v>1</v>
      </c>
      <c r="AR25" s="93"/>
      <c r="AS25" s="126" t="s">
        <v>329</v>
      </c>
      <c r="AT25" s="126">
        <v>0</v>
      </c>
      <c r="AU25" s="115">
        <f t="shared" si="3"/>
        <v>14</v>
      </c>
      <c r="AW25" s="75"/>
      <c r="AX25" s="124"/>
    </row>
    <row r="26" spans="1:50" ht="15" x14ac:dyDescent="0.25">
      <c r="A26" s="77">
        <v>204</v>
      </c>
      <c r="B26" s="172">
        <v>500265</v>
      </c>
      <c r="C26" s="68" t="s">
        <v>303</v>
      </c>
      <c r="D26" s="77">
        <v>2</v>
      </c>
      <c r="E26" s="77" t="s">
        <v>162</v>
      </c>
      <c r="F26" s="115"/>
      <c r="G26" s="179" t="s">
        <v>58</v>
      </c>
      <c r="H26" s="77">
        <v>2</v>
      </c>
      <c r="I26" s="85"/>
      <c r="J26" s="89" t="s">
        <v>60</v>
      </c>
      <c r="K26" s="88">
        <v>3</v>
      </c>
      <c r="L26" s="93"/>
      <c r="M26" s="88">
        <v>10</v>
      </c>
      <c r="N26" s="88">
        <v>14</v>
      </c>
      <c r="O26" s="91">
        <f t="shared" si="0"/>
        <v>0.7142857142857143</v>
      </c>
      <c r="P26" s="88">
        <v>0</v>
      </c>
      <c r="Q26" s="93"/>
      <c r="R26" s="88">
        <v>6</v>
      </c>
      <c r="S26" s="88">
        <v>10</v>
      </c>
      <c r="T26" s="165">
        <f t="shared" si="1"/>
        <v>0.6</v>
      </c>
      <c r="U26" s="127">
        <v>2</v>
      </c>
      <c r="V26" s="93"/>
      <c r="W26" s="89" t="s">
        <v>61</v>
      </c>
      <c r="X26" s="88">
        <v>0</v>
      </c>
      <c r="Y26" s="85"/>
      <c r="Z26" s="145">
        <f>+VLOOKUP(B26,'[1]3 CA'!$A$25:$U$68,21,0)</f>
        <v>12169.698000004864</v>
      </c>
      <c r="AA26" s="145">
        <f>+VLOOKUP(B26,'[1]3 CA'!$A$25:$E$68,5,0)</f>
        <v>557033.69399996533</v>
      </c>
      <c r="AB26" s="135">
        <f t="shared" si="2"/>
        <v>2.1847328323384371E-2</v>
      </c>
      <c r="AC26" s="88">
        <v>1</v>
      </c>
      <c r="AD26" s="85"/>
      <c r="AE26" s="88"/>
      <c r="AF26" s="88"/>
      <c r="AG26" s="93"/>
      <c r="AH26" s="125">
        <v>279</v>
      </c>
      <c r="AI26" s="126">
        <v>3</v>
      </c>
      <c r="AJ26" s="85"/>
      <c r="AK26" s="88"/>
      <c r="AL26" s="88"/>
      <c r="AM26" s="88"/>
      <c r="AN26" s="126">
        <v>3</v>
      </c>
      <c r="AO26" s="93"/>
      <c r="AP26" s="90" t="s">
        <v>108</v>
      </c>
      <c r="AQ26" s="126">
        <v>0</v>
      </c>
      <c r="AR26" s="93"/>
      <c r="AS26" s="126" t="s">
        <v>329</v>
      </c>
      <c r="AT26" s="126">
        <v>0</v>
      </c>
      <c r="AU26" s="115">
        <f t="shared" si="3"/>
        <v>14</v>
      </c>
      <c r="AW26" s="75"/>
      <c r="AX26" s="124"/>
    </row>
    <row r="27" spans="1:50" ht="15" x14ac:dyDescent="0.25">
      <c r="A27" s="77">
        <v>204</v>
      </c>
      <c r="B27" s="172">
        <v>510247</v>
      </c>
      <c r="C27" s="68" t="s">
        <v>304</v>
      </c>
      <c r="D27" s="77">
        <v>2</v>
      </c>
      <c r="E27" s="77" t="s">
        <v>162</v>
      </c>
      <c r="F27" s="115"/>
      <c r="G27" s="134" t="s">
        <v>57</v>
      </c>
      <c r="H27" s="77">
        <v>3</v>
      </c>
      <c r="I27" s="85"/>
      <c r="J27" s="89" t="s">
        <v>60</v>
      </c>
      <c r="K27" s="88">
        <v>3</v>
      </c>
      <c r="L27" s="93"/>
      <c r="M27" s="88">
        <v>5</v>
      </c>
      <c r="N27" s="88">
        <v>20</v>
      </c>
      <c r="O27" s="91">
        <f t="shared" si="0"/>
        <v>0.25</v>
      </c>
      <c r="P27" s="88">
        <v>0</v>
      </c>
      <c r="Q27" s="93"/>
      <c r="R27" s="88">
        <v>2</v>
      </c>
      <c r="S27" s="88">
        <v>5</v>
      </c>
      <c r="T27" s="165">
        <f t="shared" si="1"/>
        <v>0.4</v>
      </c>
      <c r="U27" s="127">
        <v>1</v>
      </c>
      <c r="V27" s="93"/>
      <c r="W27" s="89" t="s">
        <v>60</v>
      </c>
      <c r="X27" s="88">
        <v>1</v>
      </c>
      <c r="Z27" s="145">
        <f>+VLOOKUP(B27,'[1]3 CA'!$A$25:$U$68,21,0)</f>
        <v>0</v>
      </c>
      <c r="AA27" s="145">
        <f>+VLOOKUP(B27,'[1]3 CA'!$A$25:$E$68,5,0)</f>
        <v>471470.31999999681</v>
      </c>
      <c r="AB27" s="135">
        <f t="shared" si="2"/>
        <v>0</v>
      </c>
      <c r="AC27" s="126">
        <v>-1</v>
      </c>
      <c r="AE27" s="88"/>
      <c r="AF27" s="88"/>
      <c r="AG27" s="93"/>
      <c r="AH27" s="125">
        <v>240</v>
      </c>
      <c r="AI27" s="126">
        <v>3</v>
      </c>
      <c r="AK27" s="88"/>
      <c r="AL27" s="88"/>
      <c r="AM27" s="88"/>
      <c r="AN27" s="126">
        <v>3</v>
      </c>
      <c r="AO27" s="93"/>
      <c r="AP27" s="90" t="s">
        <v>102</v>
      </c>
      <c r="AQ27" s="104">
        <v>1</v>
      </c>
      <c r="AR27" s="93"/>
      <c r="AS27" s="126" t="s">
        <v>329</v>
      </c>
      <c r="AT27" s="126">
        <v>0</v>
      </c>
      <c r="AU27" s="115">
        <f t="shared" si="3"/>
        <v>14</v>
      </c>
      <c r="AW27" s="75"/>
      <c r="AX27" s="124"/>
    </row>
    <row r="28" spans="1:50" ht="15" x14ac:dyDescent="0.25">
      <c r="A28" s="77">
        <v>204</v>
      </c>
      <c r="B28" s="172">
        <v>510249</v>
      </c>
      <c r="C28" s="68" t="s">
        <v>305</v>
      </c>
      <c r="D28" s="77">
        <v>2</v>
      </c>
      <c r="E28" s="77" t="s">
        <v>162</v>
      </c>
      <c r="F28" s="115"/>
      <c r="G28" s="134" t="s">
        <v>333</v>
      </c>
      <c r="H28" s="77">
        <v>-1</v>
      </c>
      <c r="I28" s="122"/>
      <c r="J28" s="89" t="s">
        <v>320</v>
      </c>
      <c r="K28" s="123">
        <v>3</v>
      </c>
      <c r="L28" s="122"/>
      <c r="M28" s="123">
        <v>3</v>
      </c>
      <c r="N28" s="123">
        <v>7</v>
      </c>
      <c r="O28" s="91">
        <f t="shared" ref="O28:O44" si="4">+IFERROR(M28/N28,0)</f>
        <v>0.42857142857142855</v>
      </c>
      <c r="P28" s="123">
        <v>0</v>
      </c>
      <c r="Q28" s="122"/>
      <c r="R28" s="123">
        <v>2</v>
      </c>
      <c r="S28" s="123">
        <v>3</v>
      </c>
      <c r="T28" s="165">
        <f t="shared" si="1"/>
        <v>0.66666666666666663</v>
      </c>
      <c r="U28" s="130">
        <v>2</v>
      </c>
      <c r="V28" s="122"/>
      <c r="W28" s="89" t="s">
        <v>61</v>
      </c>
      <c r="X28" s="123">
        <v>0</v>
      </c>
      <c r="Z28" s="145">
        <f>+VLOOKUP(B28,'[1]3 CA'!$A$25:$U$68,21,0)</f>
        <v>0</v>
      </c>
      <c r="AA28" s="145">
        <f>+VLOOKUP(B28,'[1]3 CA'!$A$25:$E$68,5,0)</f>
        <v>123306.7</v>
      </c>
      <c r="AB28" s="135">
        <f t="shared" si="2"/>
        <v>0</v>
      </c>
      <c r="AC28" s="126">
        <v>-1</v>
      </c>
      <c r="AE28" s="88"/>
      <c r="AF28" s="88"/>
      <c r="AG28" s="93"/>
      <c r="AH28" s="125">
        <v>184</v>
      </c>
      <c r="AI28" s="88">
        <v>2</v>
      </c>
      <c r="AK28" s="88"/>
      <c r="AL28" s="88"/>
      <c r="AM28" s="88"/>
      <c r="AN28" s="126">
        <v>3</v>
      </c>
      <c r="AO28" s="93"/>
      <c r="AP28" s="90" t="s">
        <v>102</v>
      </c>
      <c r="AQ28" s="104">
        <v>1</v>
      </c>
      <c r="AR28" s="93"/>
      <c r="AS28" s="126" t="s">
        <v>329</v>
      </c>
      <c r="AT28" s="126">
        <v>0</v>
      </c>
      <c r="AU28" s="115">
        <f t="shared" si="3"/>
        <v>9</v>
      </c>
      <c r="AW28" s="75"/>
      <c r="AX28" s="124"/>
    </row>
    <row r="29" spans="1:50" ht="15" x14ac:dyDescent="0.25">
      <c r="A29" s="77">
        <v>204</v>
      </c>
      <c r="B29" s="134">
        <v>510299</v>
      </c>
      <c r="C29" s="77" t="s">
        <v>332</v>
      </c>
      <c r="D29" s="77">
        <v>2</v>
      </c>
      <c r="E29" s="77" t="s">
        <v>162</v>
      </c>
      <c r="F29" s="185"/>
      <c r="G29" s="134" t="s">
        <v>57</v>
      </c>
      <c r="H29" s="77">
        <v>3</v>
      </c>
      <c r="I29" s="142"/>
      <c r="J29" s="89" t="s">
        <v>60</v>
      </c>
      <c r="K29" s="143">
        <v>3</v>
      </c>
      <c r="L29" s="142"/>
      <c r="M29" s="143">
        <v>2</v>
      </c>
      <c r="N29" s="143">
        <v>5</v>
      </c>
      <c r="O29" s="144">
        <v>0.4</v>
      </c>
      <c r="P29" s="143">
        <v>0</v>
      </c>
      <c r="Q29" s="142"/>
      <c r="R29" s="143">
        <v>1</v>
      </c>
      <c r="S29" s="143">
        <v>2</v>
      </c>
      <c r="T29" s="165">
        <v>0.5</v>
      </c>
      <c r="U29" s="143">
        <v>1</v>
      </c>
      <c r="V29" s="142"/>
      <c r="W29" s="143" t="s">
        <v>61</v>
      </c>
      <c r="X29" s="143">
        <v>0</v>
      </c>
      <c r="Y29" s="142"/>
      <c r="Z29" s="145">
        <f>+VLOOKUP(B29,'[1]3 CA'!$A$25:$U$68,21,0)</f>
        <v>1333.3659999997471</v>
      </c>
      <c r="AA29" s="145">
        <f>+VLOOKUP(B29,'[1]3 CA'!$A$25:$E$68,5,0)</f>
        <v>275018</v>
      </c>
      <c r="AB29" s="135">
        <f t="shared" si="2"/>
        <v>4.8482862939871101E-3</v>
      </c>
      <c r="AC29" s="126">
        <v>0</v>
      </c>
      <c r="AD29" s="124"/>
      <c r="AE29" s="126"/>
      <c r="AF29" s="126"/>
      <c r="AG29" s="93"/>
      <c r="AH29" s="158">
        <v>233</v>
      </c>
      <c r="AI29" s="126">
        <v>3</v>
      </c>
      <c r="AJ29" s="124"/>
      <c r="AK29" s="126"/>
      <c r="AL29" s="126"/>
      <c r="AM29" s="126"/>
      <c r="AN29" s="126">
        <v>3</v>
      </c>
      <c r="AO29" s="93"/>
      <c r="AP29" s="90" t="s">
        <v>101</v>
      </c>
      <c r="AQ29" s="97">
        <v>2</v>
      </c>
      <c r="AR29" s="93"/>
      <c r="AS29" s="126" t="s">
        <v>329</v>
      </c>
      <c r="AT29" s="126">
        <v>0</v>
      </c>
      <c r="AU29" s="115">
        <f t="shared" si="3"/>
        <v>15</v>
      </c>
      <c r="AW29" s="115"/>
      <c r="AX29" s="124"/>
    </row>
    <row r="30" spans="1:50" ht="15" x14ac:dyDescent="0.25">
      <c r="A30" s="77">
        <v>204</v>
      </c>
      <c r="B30" s="172">
        <v>520307</v>
      </c>
      <c r="C30" s="68" t="s">
        <v>306</v>
      </c>
      <c r="D30" s="77">
        <v>2</v>
      </c>
      <c r="E30" s="77" t="s">
        <v>162</v>
      </c>
      <c r="F30" s="115"/>
      <c r="G30" s="134" t="s">
        <v>57</v>
      </c>
      <c r="H30" s="77">
        <v>3</v>
      </c>
      <c r="I30" s="98"/>
      <c r="J30" s="89" t="s">
        <v>60</v>
      </c>
      <c r="K30" s="88">
        <v>3</v>
      </c>
      <c r="L30" s="88"/>
      <c r="M30" s="88">
        <v>5</v>
      </c>
      <c r="N30" s="88">
        <v>8</v>
      </c>
      <c r="O30" s="91">
        <f t="shared" si="4"/>
        <v>0.625</v>
      </c>
      <c r="P30" s="88">
        <v>0</v>
      </c>
      <c r="Q30" s="88"/>
      <c r="R30" s="88">
        <v>3</v>
      </c>
      <c r="S30" s="88">
        <v>5</v>
      </c>
      <c r="T30" s="165">
        <f t="shared" si="1"/>
        <v>0.6</v>
      </c>
      <c r="U30" s="127">
        <v>2</v>
      </c>
      <c r="V30" s="88"/>
      <c r="W30" s="89" t="s">
        <v>61</v>
      </c>
      <c r="X30" s="88">
        <v>0</v>
      </c>
      <c r="Y30" s="98"/>
      <c r="Z30" s="145">
        <f>+VLOOKUP(B30,'[1]3 CA'!$A$25:$U$68,21,0)</f>
        <v>3475.6679999696789</v>
      </c>
      <c r="AA30" s="145">
        <f>+VLOOKUP(B30,'[1]3 CA'!$A$25:$E$68,5,0)</f>
        <v>458608</v>
      </c>
      <c r="AB30" s="135">
        <f t="shared" si="2"/>
        <v>7.5787339077593042E-3</v>
      </c>
      <c r="AC30" s="126">
        <v>0</v>
      </c>
      <c r="AD30" s="98"/>
      <c r="AE30" s="88"/>
      <c r="AF30" s="88"/>
      <c r="AG30" s="88"/>
      <c r="AH30" s="125">
        <v>234</v>
      </c>
      <c r="AI30" s="126">
        <v>3</v>
      </c>
      <c r="AJ30" s="98"/>
      <c r="AK30" s="88"/>
      <c r="AL30" s="88"/>
      <c r="AM30" s="88"/>
      <c r="AN30" s="126">
        <v>3</v>
      </c>
      <c r="AO30" s="88"/>
      <c r="AP30" s="90" t="s">
        <v>101</v>
      </c>
      <c r="AQ30" s="97">
        <v>2</v>
      </c>
      <c r="AR30" s="88"/>
      <c r="AS30" s="126" t="s">
        <v>329</v>
      </c>
      <c r="AT30" s="126">
        <v>0</v>
      </c>
      <c r="AU30" s="115">
        <f t="shared" si="3"/>
        <v>16</v>
      </c>
      <c r="AW30" s="115"/>
      <c r="AX30" s="124"/>
    </row>
    <row r="31" spans="1:50" ht="15" x14ac:dyDescent="0.25">
      <c r="A31" s="77">
        <v>204</v>
      </c>
      <c r="B31" s="172">
        <v>520309</v>
      </c>
      <c r="C31" s="68" t="s">
        <v>307</v>
      </c>
      <c r="D31" s="77">
        <v>2</v>
      </c>
      <c r="E31" s="77" t="s">
        <v>162</v>
      </c>
      <c r="F31" s="115"/>
      <c r="G31" s="134" t="s">
        <v>57</v>
      </c>
      <c r="H31" s="77">
        <v>3</v>
      </c>
      <c r="I31" s="98"/>
      <c r="J31" s="89" t="s">
        <v>320</v>
      </c>
      <c r="K31" s="88">
        <v>3</v>
      </c>
      <c r="L31" s="88"/>
      <c r="M31" s="88">
        <v>5</v>
      </c>
      <c r="N31" s="88">
        <v>9</v>
      </c>
      <c r="O31" s="91">
        <f t="shared" si="4"/>
        <v>0.55555555555555558</v>
      </c>
      <c r="P31" s="88">
        <v>0</v>
      </c>
      <c r="Q31" s="88"/>
      <c r="R31" s="88">
        <v>0</v>
      </c>
      <c r="S31" s="88">
        <v>5</v>
      </c>
      <c r="T31" s="165">
        <f t="shared" si="1"/>
        <v>0</v>
      </c>
      <c r="U31" s="127">
        <v>0</v>
      </c>
      <c r="V31" s="88"/>
      <c r="W31" s="89" t="s">
        <v>321</v>
      </c>
      <c r="X31" s="88">
        <v>0</v>
      </c>
      <c r="Y31" s="98"/>
      <c r="Z31" s="145">
        <f>+VLOOKUP(B31,'[1]3 CA'!$A$25:$U$68,21,0)</f>
        <v>5436.1199999965029</v>
      </c>
      <c r="AA31" s="145">
        <f>+VLOOKUP(B31,'[1]3 CA'!$A$25:$E$68,5,0)</f>
        <v>533695.49599996908</v>
      </c>
      <c r="AB31" s="135">
        <f t="shared" si="2"/>
        <v>1.0185808275955204E-2</v>
      </c>
      <c r="AC31" s="126">
        <v>0</v>
      </c>
      <c r="AD31" s="98"/>
      <c r="AE31" s="88"/>
      <c r="AF31" s="88"/>
      <c r="AG31" s="88"/>
      <c r="AH31" s="125">
        <v>211</v>
      </c>
      <c r="AI31" s="126">
        <v>3</v>
      </c>
      <c r="AJ31" s="98"/>
      <c r="AK31" s="88"/>
      <c r="AL31" s="88"/>
      <c r="AM31" s="88"/>
      <c r="AN31" s="126">
        <v>3</v>
      </c>
      <c r="AO31" s="88"/>
      <c r="AP31" s="90" t="s">
        <v>102</v>
      </c>
      <c r="AQ31" s="104">
        <v>1</v>
      </c>
      <c r="AR31" s="88"/>
      <c r="AS31" s="126" t="s">
        <v>329</v>
      </c>
      <c r="AT31" s="126">
        <v>0</v>
      </c>
      <c r="AU31" s="115">
        <f t="shared" si="3"/>
        <v>13</v>
      </c>
      <c r="AW31" s="115"/>
      <c r="AX31" s="124"/>
    </row>
    <row r="32" spans="1:50" ht="15" x14ac:dyDescent="0.25">
      <c r="A32" s="77">
        <v>204</v>
      </c>
      <c r="B32" s="172">
        <v>530335</v>
      </c>
      <c r="C32" s="68" t="s">
        <v>308</v>
      </c>
      <c r="D32" s="77">
        <v>2</v>
      </c>
      <c r="E32" s="77" t="s">
        <v>162</v>
      </c>
      <c r="F32" s="115"/>
      <c r="G32" s="134" t="s">
        <v>57</v>
      </c>
      <c r="H32" s="188">
        <v>3</v>
      </c>
      <c r="I32" s="100"/>
      <c r="J32" s="116" t="s">
        <v>320</v>
      </c>
      <c r="K32" s="102">
        <v>3</v>
      </c>
      <c r="L32" s="109"/>
      <c r="M32" s="102">
        <v>3</v>
      </c>
      <c r="N32" s="102">
        <v>4</v>
      </c>
      <c r="O32" s="91">
        <f t="shared" si="4"/>
        <v>0.75</v>
      </c>
      <c r="P32" s="102">
        <v>0</v>
      </c>
      <c r="Q32" s="109"/>
      <c r="R32" s="110">
        <v>1</v>
      </c>
      <c r="S32" s="110">
        <v>3</v>
      </c>
      <c r="T32" s="165">
        <f t="shared" si="1"/>
        <v>0.33333333333333331</v>
      </c>
      <c r="U32" s="127">
        <v>1</v>
      </c>
      <c r="V32" s="109"/>
      <c r="W32" s="89" t="s">
        <v>61</v>
      </c>
      <c r="X32" s="102">
        <v>0</v>
      </c>
      <c r="Z32" s="145">
        <f>+VLOOKUP(B32,'[1]3 CA'!$A$25:$U$68,21,0)</f>
        <v>1273.4840000019758</v>
      </c>
      <c r="AA32" s="145">
        <f>+VLOOKUP(B32,'[1]3 CA'!$A$25:$E$68,5,0)</f>
        <v>261303</v>
      </c>
      <c r="AB32" s="135">
        <f t="shared" si="2"/>
        <v>4.8735911949039082E-3</v>
      </c>
      <c r="AC32" s="126">
        <v>0</v>
      </c>
      <c r="AE32" s="88"/>
      <c r="AF32" s="88"/>
      <c r="AG32" s="93"/>
      <c r="AH32" s="125">
        <v>174</v>
      </c>
      <c r="AI32" s="126">
        <v>1</v>
      </c>
      <c r="AK32" s="88"/>
      <c r="AL32" s="88"/>
      <c r="AM32" s="88"/>
      <c r="AN32" s="126">
        <v>3</v>
      </c>
      <c r="AO32" s="93"/>
      <c r="AP32" s="90" t="s">
        <v>102</v>
      </c>
      <c r="AQ32" s="104">
        <v>1</v>
      </c>
      <c r="AR32" s="93"/>
      <c r="AS32" s="126" t="s">
        <v>329</v>
      </c>
      <c r="AT32" s="126">
        <v>0</v>
      </c>
      <c r="AU32" s="115">
        <f t="shared" si="3"/>
        <v>12</v>
      </c>
      <c r="AW32" s="75"/>
      <c r="AX32" s="124"/>
    </row>
    <row r="33" spans="1:50" ht="15" x14ac:dyDescent="0.25">
      <c r="A33" s="77">
        <v>204</v>
      </c>
      <c r="B33" s="172">
        <v>530336</v>
      </c>
      <c r="C33" s="68" t="s">
        <v>309</v>
      </c>
      <c r="D33" s="77">
        <v>2</v>
      </c>
      <c r="E33" s="77" t="s">
        <v>162</v>
      </c>
      <c r="F33" s="115"/>
      <c r="G33" s="134" t="s">
        <v>57</v>
      </c>
      <c r="H33" s="77">
        <v>3</v>
      </c>
      <c r="I33" s="101"/>
      <c r="J33" s="134" t="s">
        <v>60</v>
      </c>
      <c r="K33" s="97">
        <v>3</v>
      </c>
      <c r="L33" s="111"/>
      <c r="M33" s="97">
        <v>7</v>
      </c>
      <c r="N33" s="97">
        <v>8</v>
      </c>
      <c r="O33" s="91">
        <f t="shared" si="4"/>
        <v>0.875</v>
      </c>
      <c r="P33" s="97">
        <v>2</v>
      </c>
      <c r="Q33" s="111"/>
      <c r="R33" s="97">
        <v>3</v>
      </c>
      <c r="S33" s="97">
        <v>7</v>
      </c>
      <c r="T33" s="165">
        <f t="shared" si="1"/>
        <v>0.42857142857142855</v>
      </c>
      <c r="U33" s="131">
        <v>1</v>
      </c>
      <c r="V33" s="111"/>
      <c r="W33" s="134" t="s">
        <v>61</v>
      </c>
      <c r="X33" s="97">
        <v>0</v>
      </c>
      <c r="Y33" s="101"/>
      <c r="Z33" s="145">
        <f>+VLOOKUP(B33,'[1]3 CA'!$A$25:$U$68,21,0)</f>
        <v>9178.4879999989935</v>
      </c>
      <c r="AA33" s="145">
        <f>+VLOOKUP(B33,'[1]3 CA'!$A$25:$E$68,5,0)</f>
        <v>234723</v>
      </c>
      <c r="AB33" s="135">
        <f t="shared" si="2"/>
        <v>3.9103487941100759E-2</v>
      </c>
      <c r="AC33" s="97">
        <v>1</v>
      </c>
      <c r="AD33" s="101"/>
      <c r="AE33" s="97"/>
      <c r="AF33" s="97"/>
      <c r="AG33" s="111"/>
      <c r="AH33" s="125">
        <v>238</v>
      </c>
      <c r="AI33" s="126">
        <v>3</v>
      </c>
      <c r="AJ33" s="101"/>
      <c r="AK33" s="97"/>
      <c r="AL33" s="97"/>
      <c r="AM33" s="97"/>
      <c r="AN33" s="126">
        <v>3</v>
      </c>
      <c r="AO33" s="111"/>
      <c r="AP33" s="90" t="s">
        <v>102</v>
      </c>
      <c r="AQ33" s="104">
        <v>1</v>
      </c>
      <c r="AR33" s="111"/>
      <c r="AS33" s="126" t="s">
        <v>329</v>
      </c>
      <c r="AT33" s="126">
        <v>0</v>
      </c>
      <c r="AU33" s="115">
        <f t="shared" si="3"/>
        <v>17</v>
      </c>
      <c r="AW33" s="115"/>
      <c r="AX33" s="124"/>
    </row>
    <row r="34" spans="1:50" ht="15" x14ac:dyDescent="0.25">
      <c r="A34" s="77">
        <v>204</v>
      </c>
      <c r="B34" s="172">
        <v>530337</v>
      </c>
      <c r="C34" s="68" t="s">
        <v>310</v>
      </c>
      <c r="D34" s="77">
        <v>2</v>
      </c>
      <c r="E34" s="77" t="s">
        <v>162</v>
      </c>
      <c r="F34" s="115"/>
      <c r="G34" s="134" t="s">
        <v>57</v>
      </c>
      <c r="H34" s="77">
        <v>3</v>
      </c>
      <c r="I34" s="86"/>
      <c r="J34" s="89" t="s">
        <v>321</v>
      </c>
      <c r="K34" s="88">
        <v>-1</v>
      </c>
      <c r="L34" s="93"/>
      <c r="M34" s="88">
        <v>5</v>
      </c>
      <c r="N34" s="88">
        <v>6</v>
      </c>
      <c r="O34" s="91">
        <f t="shared" si="4"/>
        <v>0.83333333333333337</v>
      </c>
      <c r="P34" s="88">
        <v>2</v>
      </c>
      <c r="Q34" s="93"/>
      <c r="R34" s="88">
        <v>3</v>
      </c>
      <c r="S34" s="88">
        <v>6</v>
      </c>
      <c r="T34" s="165">
        <f t="shared" si="1"/>
        <v>0.5</v>
      </c>
      <c r="U34" s="127">
        <v>1</v>
      </c>
      <c r="V34" s="93"/>
      <c r="W34" s="89" t="s">
        <v>60</v>
      </c>
      <c r="X34" s="88">
        <v>1</v>
      </c>
      <c r="Z34" s="145">
        <f>+VLOOKUP(B34,'[1]3 CA'!$A$25:$U$68,21,0)</f>
        <v>0</v>
      </c>
      <c r="AA34" s="145">
        <f>+VLOOKUP(B34,'[1]3 CA'!$A$25:$E$68,5,0)</f>
        <v>85326</v>
      </c>
      <c r="AB34" s="135">
        <f t="shared" si="2"/>
        <v>0</v>
      </c>
      <c r="AC34" s="126">
        <v>-1</v>
      </c>
      <c r="AE34" s="88"/>
      <c r="AF34" s="88"/>
      <c r="AG34" s="93"/>
      <c r="AH34" s="125">
        <v>124</v>
      </c>
      <c r="AI34" s="88">
        <v>0</v>
      </c>
      <c r="AK34" s="88"/>
      <c r="AL34" s="88"/>
      <c r="AM34" s="88"/>
      <c r="AN34" s="126">
        <v>3</v>
      </c>
      <c r="AO34" s="93"/>
      <c r="AP34" s="90" t="s">
        <v>108</v>
      </c>
      <c r="AQ34" s="126">
        <v>0</v>
      </c>
      <c r="AR34" s="93"/>
      <c r="AS34" s="126" t="s">
        <v>329</v>
      </c>
      <c r="AT34" s="126">
        <v>0</v>
      </c>
      <c r="AU34" s="115">
        <f t="shared" si="3"/>
        <v>8</v>
      </c>
      <c r="AW34" s="115"/>
      <c r="AX34" s="124"/>
    </row>
    <row r="35" spans="1:50" ht="15" x14ac:dyDescent="0.25">
      <c r="A35" s="77">
        <v>204</v>
      </c>
      <c r="B35" s="172">
        <v>530340</v>
      </c>
      <c r="C35" s="68" t="s">
        <v>311</v>
      </c>
      <c r="D35" s="77">
        <v>2</v>
      </c>
      <c r="E35" s="77" t="s">
        <v>162</v>
      </c>
      <c r="F35" s="115"/>
      <c r="G35" s="134" t="s">
        <v>57</v>
      </c>
      <c r="H35" s="77">
        <v>3</v>
      </c>
      <c r="I35" s="86"/>
      <c r="J35" s="89" t="s">
        <v>60</v>
      </c>
      <c r="K35" s="88">
        <v>3</v>
      </c>
      <c r="L35" s="93"/>
      <c r="M35" s="88">
        <v>5</v>
      </c>
      <c r="N35" s="88">
        <v>7</v>
      </c>
      <c r="O35" s="91">
        <f t="shared" si="4"/>
        <v>0.7142857142857143</v>
      </c>
      <c r="P35" s="88">
        <v>0</v>
      </c>
      <c r="Q35" s="93"/>
      <c r="R35" s="88">
        <v>5</v>
      </c>
      <c r="S35" s="88">
        <v>7</v>
      </c>
      <c r="T35" s="165">
        <f t="shared" si="1"/>
        <v>0.7142857142857143</v>
      </c>
      <c r="U35" s="127">
        <v>2</v>
      </c>
      <c r="V35" s="93"/>
      <c r="W35" s="89" t="s">
        <v>324</v>
      </c>
      <c r="X35" s="88">
        <v>0</v>
      </c>
      <c r="Z35" s="145">
        <f>+VLOOKUP(B35,'[1]3 CA'!$A$25:$U$68,21,0)</f>
        <v>3873.7080000037095</v>
      </c>
      <c r="AA35" s="145">
        <f>+VLOOKUP(B35,'[1]3 CA'!$A$25:$E$68,5,0)</f>
        <v>217709</v>
      </c>
      <c r="AB35" s="135">
        <f t="shared" si="2"/>
        <v>1.7793054030856369E-2</v>
      </c>
      <c r="AC35" s="126">
        <v>0</v>
      </c>
      <c r="AE35" s="88"/>
      <c r="AF35" s="88"/>
      <c r="AG35" s="93"/>
      <c r="AH35" s="125">
        <v>193</v>
      </c>
      <c r="AI35" s="88">
        <v>2</v>
      </c>
      <c r="AK35" s="88"/>
      <c r="AL35" s="88"/>
      <c r="AM35" s="88"/>
      <c r="AN35" s="126">
        <v>3</v>
      </c>
      <c r="AO35" s="93"/>
      <c r="AP35" s="90" t="s">
        <v>101</v>
      </c>
      <c r="AQ35" s="97">
        <v>2</v>
      </c>
      <c r="AR35" s="93"/>
      <c r="AS35" s="126" t="s">
        <v>329</v>
      </c>
      <c r="AT35" s="126">
        <v>0</v>
      </c>
      <c r="AU35" s="115">
        <f t="shared" si="3"/>
        <v>15</v>
      </c>
      <c r="AW35" s="115"/>
      <c r="AX35" s="124"/>
    </row>
    <row r="36" spans="1:50" ht="15" x14ac:dyDescent="0.25">
      <c r="A36" s="77">
        <v>204</v>
      </c>
      <c r="B36" s="172">
        <v>530342</v>
      </c>
      <c r="C36" s="68" t="s">
        <v>312</v>
      </c>
      <c r="D36" s="77">
        <v>2</v>
      </c>
      <c r="E36" s="77" t="s">
        <v>162</v>
      </c>
      <c r="F36" s="115"/>
      <c r="G36" s="134" t="s">
        <v>139</v>
      </c>
      <c r="H36" s="77">
        <v>0</v>
      </c>
      <c r="I36" s="86"/>
      <c r="J36" s="89" t="s">
        <v>61</v>
      </c>
      <c r="K36" s="88">
        <v>-1</v>
      </c>
      <c r="L36" s="93"/>
      <c r="M36" s="88">
        <v>6</v>
      </c>
      <c r="N36" s="88">
        <v>6</v>
      </c>
      <c r="O36" s="91">
        <f t="shared" si="4"/>
        <v>1</v>
      </c>
      <c r="P36" s="88">
        <v>2</v>
      </c>
      <c r="Q36" s="93"/>
      <c r="R36" s="88">
        <v>2</v>
      </c>
      <c r="S36" s="88">
        <v>6</v>
      </c>
      <c r="T36" s="165">
        <f t="shared" si="1"/>
        <v>0.33333333333333331</v>
      </c>
      <c r="U36" s="127">
        <v>1</v>
      </c>
      <c r="V36" s="93"/>
      <c r="W36" s="89" t="s">
        <v>320</v>
      </c>
      <c r="X36" s="88">
        <v>1</v>
      </c>
      <c r="Y36" s="86"/>
      <c r="Z36" s="145">
        <f>+VLOOKUP(B36,'[1]3 CA'!$A$25:$U$68,21,0)</f>
        <v>0</v>
      </c>
      <c r="AA36" s="145">
        <f>+VLOOKUP(B36,'[1]3 CA'!$A$25:$E$68,5,0)</f>
        <v>241602</v>
      </c>
      <c r="AB36" s="135">
        <f t="shared" si="2"/>
        <v>0</v>
      </c>
      <c r="AC36" s="126">
        <v>-1</v>
      </c>
      <c r="AD36" s="86"/>
      <c r="AE36" s="88"/>
      <c r="AF36" s="88"/>
      <c r="AG36" s="93"/>
      <c r="AH36" s="125">
        <v>238</v>
      </c>
      <c r="AI36" s="126">
        <v>3</v>
      </c>
      <c r="AJ36" s="86"/>
      <c r="AK36" s="88"/>
      <c r="AL36" s="88"/>
      <c r="AM36" s="88"/>
      <c r="AN36" s="126">
        <v>3</v>
      </c>
      <c r="AO36" s="93"/>
      <c r="AP36" s="90" t="s">
        <v>108</v>
      </c>
      <c r="AQ36" s="126">
        <v>0</v>
      </c>
      <c r="AR36" s="93"/>
      <c r="AS36" s="126" t="s">
        <v>329</v>
      </c>
      <c r="AT36" s="126">
        <v>0</v>
      </c>
      <c r="AU36" s="115">
        <f t="shared" si="3"/>
        <v>8</v>
      </c>
      <c r="AW36" s="115"/>
      <c r="AX36" s="124"/>
    </row>
    <row r="37" spans="1:50" ht="15" x14ac:dyDescent="0.25">
      <c r="A37" s="77">
        <v>204</v>
      </c>
      <c r="B37" s="172">
        <v>530344</v>
      </c>
      <c r="C37" s="68" t="s">
        <v>313</v>
      </c>
      <c r="D37" s="77">
        <v>2</v>
      </c>
      <c r="E37" s="77" t="s">
        <v>162</v>
      </c>
      <c r="F37" s="115"/>
      <c r="G37" s="134" t="s">
        <v>57</v>
      </c>
      <c r="H37" s="77">
        <v>3</v>
      </c>
      <c r="I37" s="86"/>
      <c r="J37" s="89" t="s">
        <v>320</v>
      </c>
      <c r="K37" s="88">
        <v>3</v>
      </c>
      <c r="L37" s="93"/>
      <c r="M37" s="88">
        <v>10</v>
      </c>
      <c r="N37" s="88">
        <v>10</v>
      </c>
      <c r="O37" s="91">
        <f t="shared" si="4"/>
        <v>1</v>
      </c>
      <c r="P37" s="88">
        <v>2</v>
      </c>
      <c r="Q37" s="93"/>
      <c r="R37" s="88">
        <v>9</v>
      </c>
      <c r="S37" s="88">
        <v>145</v>
      </c>
      <c r="T37" s="165">
        <f t="shared" si="1"/>
        <v>6.2068965517241378E-2</v>
      </c>
      <c r="U37" s="127">
        <v>0</v>
      </c>
      <c r="V37" s="93"/>
      <c r="W37" s="89" t="s">
        <v>60</v>
      </c>
      <c r="X37" s="88">
        <v>1</v>
      </c>
      <c r="Y37" s="86"/>
      <c r="Z37" s="145">
        <f>+VLOOKUP(B37,'[1]3 CA'!$A$25:$U$68,21,0)</f>
        <v>276.93800000014016</v>
      </c>
      <c r="AA37" s="145">
        <f>+VLOOKUP(B37,'[1]3 CA'!$A$25:$E$68,5,0)</f>
        <v>296691</v>
      </c>
      <c r="AB37" s="135">
        <f t="shared" si="2"/>
        <v>9.3342231479937097E-4</v>
      </c>
      <c r="AC37" s="126">
        <v>0</v>
      </c>
      <c r="AD37" s="86"/>
      <c r="AE37" s="88"/>
      <c r="AF37" s="88"/>
      <c r="AG37" s="93"/>
      <c r="AH37" s="125">
        <v>229</v>
      </c>
      <c r="AI37" s="126">
        <v>3</v>
      </c>
      <c r="AJ37" s="86"/>
      <c r="AK37" s="88"/>
      <c r="AL37" s="88"/>
      <c r="AM37" s="88"/>
      <c r="AN37" s="126">
        <v>3</v>
      </c>
      <c r="AO37" s="93"/>
      <c r="AP37" s="90" t="s">
        <v>108</v>
      </c>
      <c r="AQ37" s="126">
        <v>0</v>
      </c>
      <c r="AR37" s="93"/>
      <c r="AS37" s="126" t="s">
        <v>329</v>
      </c>
      <c r="AT37" s="126">
        <v>0</v>
      </c>
      <c r="AU37" s="115">
        <f t="shared" si="3"/>
        <v>15</v>
      </c>
      <c r="AW37" s="75"/>
      <c r="AX37" s="124"/>
    </row>
    <row r="38" spans="1:50" ht="15" x14ac:dyDescent="0.25">
      <c r="A38" s="77">
        <v>204</v>
      </c>
      <c r="B38" s="172">
        <v>530346</v>
      </c>
      <c r="C38" s="68" t="s">
        <v>314</v>
      </c>
      <c r="D38" s="77">
        <v>2</v>
      </c>
      <c r="E38" s="77" t="s">
        <v>162</v>
      </c>
      <c r="F38" s="115"/>
      <c r="G38" s="179" t="s">
        <v>58</v>
      </c>
      <c r="H38" s="77">
        <v>2</v>
      </c>
      <c r="J38" s="89" t="s">
        <v>60</v>
      </c>
      <c r="K38" s="88">
        <v>3</v>
      </c>
      <c r="L38" s="93"/>
      <c r="M38" s="88">
        <v>3</v>
      </c>
      <c r="N38" s="88">
        <v>3</v>
      </c>
      <c r="O38" s="91">
        <f t="shared" si="4"/>
        <v>1</v>
      </c>
      <c r="P38" s="88">
        <v>2</v>
      </c>
      <c r="Q38" s="93"/>
      <c r="R38" s="88">
        <v>3</v>
      </c>
      <c r="S38" s="88">
        <v>3</v>
      </c>
      <c r="T38" s="165">
        <f t="shared" si="1"/>
        <v>1</v>
      </c>
      <c r="U38" s="127">
        <v>2</v>
      </c>
      <c r="V38" s="93"/>
      <c r="W38" s="89" t="s">
        <v>61</v>
      </c>
      <c r="X38" s="88">
        <v>0</v>
      </c>
      <c r="Z38" s="145">
        <f>+VLOOKUP(B38,'[1]3 CA'!$A$25:$U$68,21,0)</f>
        <v>0</v>
      </c>
      <c r="AA38" s="145">
        <f>+VLOOKUP(B38,'[1]3 CA'!$A$25:$E$68,5,0)</f>
        <v>180487.77999999793</v>
      </c>
      <c r="AB38" s="135">
        <f t="shared" si="2"/>
        <v>0</v>
      </c>
      <c r="AC38" s="126">
        <v>-1</v>
      </c>
      <c r="AE38" s="88"/>
      <c r="AF38" s="88"/>
      <c r="AG38" s="93"/>
      <c r="AH38" s="125">
        <v>164</v>
      </c>
      <c r="AI38" s="126">
        <v>1</v>
      </c>
      <c r="AK38" s="88"/>
      <c r="AL38" s="88"/>
      <c r="AM38" s="88"/>
      <c r="AN38" s="126">
        <v>3</v>
      </c>
      <c r="AO38" s="93"/>
      <c r="AP38" s="90" t="s">
        <v>102</v>
      </c>
      <c r="AQ38" s="104">
        <v>1</v>
      </c>
      <c r="AR38" s="93"/>
      <c r="AS38" s="126" t="s">
        <v>329</v>
      </c>
      <c r="AT38" s="126">
        <v>0</v>
      </c>
      <c r="AU38" s="115">
        <f t="shared" si="3"/>
        <v>13</v>
      </c>
      <c r="AW38" s="75"/>
      <c r="AX38" s="124"/>
    </row>
    <row r="39" spans="1:50" ht="15" x14ac:dyDescent="0.25">
      <c r="A39" s="77">
        <v>204</v>
      </c>
      <c r="B39" s="172">
        <v>530349</v>
      </c>
      <c r="C39" s="68" t="s">
        <v>315</v>
      </c>
      <c r="D39" s="77">
        <v>2</v>
      </c>
      <c r="E39" s="77" t="s">
        <v>162</v>
      </c>
      <c r="F39" s="115"/>
      <c r="G39" s="134" t="s">
        <v>57</v>
      </c>
      <c r="H39" s="77">
        <v>3</v>
      </c>
      <c r="I39" s="86"/>
      <c r="J39" s="89" t="s">
        <v>60</v>
      </c>
      <c r="K39" s="88">
        <v>3</v>
      </c>
      <c r="L39" s="93"/>
      <c r="M39" s="88">
        <v>3</v>
      </c>
      <c r="N39" s="88">
        <v>6</v>
      </c>
      <c r="O39" s="91">
        <f t="shared" si="4"/>
        <v>0.5</v>
      </c>
      <c r="P39" s="88">
        <v>0</v>
      </c>
      <c r="Q39" s="93"/>
      <c r="R39" s="88">
        <v>1</v>
      </c>
      <c r="S39" s="88">
        <v>3</v>
      </c>
      <c r="T39" s="165">
        <f t="shared" si="1"/>
        <v>0.33333333333333331</v>
      </c>
      <c r="U39" s="127">
        <v>1</v>
      </c>
      <c r="V39" s="93"/>
      <c r="W39" s="89" t="s">
        <v>61</v>
      </c>
      <c r="X39" s="88">
        <v>0</v>
      </c>
      <c r="Y39" s="86"/>
      <c r="Z39" s="145">
        <f>+VLOOKUP(B39,'[1]3 CA'!$A$25:$U$68,21,0)</f>
        <v>0</v>
      </c>
      <c r="AA39" s="145">
        <f>+VLOOKUP(B39,'[1]3 CA'!$A$25:$E$68,5,0)</f>
        <v>390808</v>
      </c>
      <c r="AB39" s="135">
        <f t="shared" si="2"/>
        <v>0</v>
      </c>
      <c r="AC39" s="126">
        <v>-1</v>
      </c>
      <c r="AD39" s="86"/>
      <c r="AE39" s="88"/>
      <c r="AF39" s="88"/>
      <c r="AG39" s="93"/>
      <c r="AH39" s="125">
        <v>220</v>
      </c>
      <c r="AI39" s="126">
        <v>3</v>
      </c>
      <c r="AJ39" s="86"/>
      <c r="AK39" s="88"/>
      <c r="AL39" s="189"/>
      <c r="AM39" s="91"/>
      <c r="AN39" s="126">
        <v>3</v>
      </c>
      <c r="AO39" s="93"/>
      <c r="AP39" s="90" t="s">
        <v>102</v>
      </c>
      <c r="AQ39" s="104">
        <v>1</v>
      </c>
      <c r="AR39" s="93"/>
      <c r="AS39" s="126" t="s">
        <v>329</v>
      </c>
      <c r="AT39" s="126">
        <v>0</v>
      </c>
      <c r="AU39" s="115">
        <f t="shared" si="3"/>
        <v>13</v>
      </c>
      <c r="AW39" s="75"/>
      <c r="AX39" s="124"/>
    </row>
    <row r="40" spans="1:50" ht="15" x14ac:dyDescent="0.25">
      <c r="A40" s="77">
        <v>204</v>
      </c>
      <c r="B40" s="172">
        <v>530435</v>
      </c>
      <c r="C40" s="68" t="s">
        <v>316</v>
      </c>
      <c r="D40" s="77">
        <v>2</v>
      </c>
      <c r="E40" s="77" t="s">
        <v>162</v>
      </c>
      <c r="F40" s="115"/>
      <c r="G40" s="134" t="s">
        <v>57</v>
      </c>
      <c r="H40" s="77">
        <v>3</v>
      </c>
      <c r="I40" s="86"/>
      <c r="J40" s="89" t="s">
        <v>60</v>
      </c>
      <c r="K40" s="88">
        <v>3</v>
      </c>
      <c r="L40" s="93"/>
      <c r="M40" s="88">
        <v>5</v>
      </c>
      <c r="N40" s="88">
        <v>9</v>
      </c>
      <c r="O40" s="91">
        <f t="shared" si="4"/>
        <v>0.55555555555555558</v>
      </c>
      <c r="P40" s="88">
        <v>0</v>
      </c>
      <c r="Q40" s="93"/>
      <c r="R40" s="88">
        <v>1</v>
      </c>
      <c r="S40" s="88">
        <v>5</v>
      </c>
      <c r="T40" s="165">
        <f t="shared" si="1"/>
        <v>0.2</v>
      </c>
      <c r="U40" s="127">
        <v>1</v>
      </c>
      <c r="V40" s="93"/>
      <c r="W40" s="89" t="s">
        <v>61</v>
      </c>
      <c r="X40" s="88">
        <v>0</v>
      </c>
      <c r="Y40" s="86"/>
      <c r="Z40" s="145">
        <f>+VLOOKUP(B40,'[1]3 CA'!$A$25:$U$68,21,0)</f>
        <v>42183.353999986546</v>
      </c>
      <c r="AA40" s="145">
        <f>+VLOOKUP(B40,'[1]3 CA'!$A$25:$E$68,5,0)</f>
        <v>422367</v>
      </c>
      <c r="AB40" s="135">
        <f t="shared" si="2"/>
        <v>9.9873697518950449E-2</v>
      </c>
      <c r="AC40" s="126">
        <v>2</v>
      </c>
      <c r="AD40" s="86"/>
      <c r="AE40" s="88"/>
      <c r="AF40" s="88"/>
      <c r="AG40" s="93"/>
      <c r="AH40" s="125">
        <v>248</v>
      </c>
      <c r="AI40" s="126">
        <v>3</v>
      </c>
      <c r="AJ40" s="86"/>
      <c r="AK40" s="113"/>
      <c r="AL40" s="113"/>
      <c r="AM40" s="113"/>
      <c r="AN40" s="126">
        <v>3</v>
      </c>
      <c r="AO40" s="93"/>
      <c r="AP40" s="90" t="s">
        <v>108</v>
      </c>
      <c r="AQ40" s="126">
        <v>0</v>
      </c>
      <c r="AR40" s="93"/>
      <c r="AS40" s="126" t="s">
        <v>329</v>
      </c>
      <c r="AT40" s="126">
        <v>0</v>
      </c>
      <c r="AU40" s="115">
        <f t="shared" si="3"/>
        <v>15</v>
      </c>
      <c r="AW40" s="115"/>
      <c r="AX40" s="124"/>
    </row>
    <row r="41" spans="1:50" ht="15" x14ac:dyDescent="0.25">
      <c r="A41" s="77">
        <v>204</v>
      </c>
      <c r="B41" s="172">
        <v>530437</v>
      </c>
      <c r="C41" s="68" t="s">
        <v>317</v>
      </c>
      <c r="D41" s="77">
        <v>2</v>
      </c>
      <c r="E41" s="77" t="s">
        <v>162</v>
      </c>
      <c r="F41" s="115"/>
      <c r="G41" s="134" t="s">
        <v>57</v>
      </c>
      <c r="H41" s="77">
        <v>3</v>
      </c>
      <c r="I41" s="86"/>
      <c r="J41" s="89" t="s">
        <v>60</v>
      </c>
      <c r="K41" s="88">
        <v>3</v>
      </c>
      <c r="L41" s="93"/>
      <c r="M41" s="88">
        <v>1</v>
      </c>
      <c r="N41" s="88">
        <v>7</v>
      </c>
      <c r="O41" s="91">
        <f t="shared" si="4"/>
        <v>0.14285714285714285</v>
      </c>
      <c r="P41" s="88">
        <v>0</v>
      </c>
      <c r="Q41" s="93"/>
      <c r="R41" s="88">
        <v>0</v>
      </c>
      <c r="S41" s="88">
        <v>1</v>
      </c>
      <c r="T41" s="165">
        <f t="shared" si="1"/>
        <v>0</v>
      </c>
      <c r="U41" s="127">
        <v>0</v>
      </c>
      <c r="V41" s="93"/>
      <c r="W41" s="89" t="s">
        <v>61</v>
      </c>
      <c r="X41" s="88">
        <v>0</v>
      </c>
      <c r="Y41" s="86"/>
      <c r="Z41" s="145">
        <f>+VLOOKUP(B41,'[1]3 CA'!$A$25:$U$68,21,0)</f>
        <v>16377.2619999983</v>
      </c>
      <c r="AA41" s="145">
        <f>+VLOOKUP(B41,'[1]3 CA'!$A$25:$E$68,5,0)</f>
        <v>361136.2379999932</v>
      </c>
      <c r="AB41" s="135">
        <f t="shared" si="2"/>
        <v>4.5349262346800569E-2</v>
      </c>
      <c r="AC41" s="88">
        <v>1</v>
      </c>
      <c r="AD41" s="86"/>
      <c r="AE41" s="88"/>
      <c r="AF41" s="88"/>
      <c r="AG41" s="93"/>
      <c r="AH41" s="125">
        <v>244</v>
      </c>
      <c r="AI41" s="126">
        <v>3</v>
      </c>
      <c r="AJ41" s="86"/>
      <c r="AK41" s="88"/>
      <c r="AL41" s="88"/>
      <c r="AM41" s="88"/>
      <c r="AN41" s="126">
        <v>3</v>
      </c>
      <c r="AO41" s="93"/>
      <c r="AP41" s="90" t="s">
        <v>108</v>
      </c>
      <c r="AQ41" s="126">
        <v>0</v>
      </c>
      <c r="AR41" s="93"/>
      <c r="AS41" s="126" t="s">
        <v>329</v>
      </c>
      <c r="AT41" s="126">
        <v>0</v>
      </c>
      <c r="AU41" s="115">
        <f t="shared" si="3"/>
        <v>13</v>
      </c>
      <c r="AW41" s="75"/>
      <c r="AX41" s="124"/>
    </row>
    <row r="42" spans="1:50" ht="15" x14ac:dyDescent="0.25">
      <c r="A42" s="77">
        <v>204</v>
      </c>
      <c r="B42" s="172">
        <v>530446</v>
      </c>
      <c r="C42" s="68" t="s">
        <v>318</v>
      </c>
      <c r="D42" s="77">
        <v>2</v>
      </c>
      <c r="E42" s="77" t="s">
        <v>162</v>
      </c>
      <c r="F42" s="115"/>
      <c r="G42" s="134" t="s">
        <v>57</v>
      </c>
      <c r="H42" s="77">
        <v>3</v>
      </c>
      <c r="I42" s="86"/>
      <c r="J42" s="89" t="s">
        <v>60</v>
      </c>
      <c r="K42" s="88">
        <v>3</v>
      </c>
      <c r="L42" s="93"/>
      <c r="M42" s="88">
        <v>1</v>
      </c>
      <c r="N42" s="88">
        <v>2</v>
      </c>
      <c r="O42" s="91">
        <f t="shared" si="4"/>
        <v>0.5</v>
      </c>
      <c r="P42" s="88">
        <v>0</v>
      </c>
      <c r="Q42" s="93"/>
      <c r="R42" s="88">
        <v>1</v>
      </c>
      <c r="S42" s="88">
        <v>1</v>
      </c>
      <c r="T42" s="165">
        <f t="shared" si="1"/>
        <v>1</v>
      </c>
      <c r="U42" s="127">
        <v>2</v>
      </c>
      <c r="V42" s="93"/>
      <c r="W42" s="89" t="s">
        <v>61</v>
      </c>
      <c r="X42" s="88">
        <v>0</v>
      </c>
      <c r="Y42" s="86"/>
      <c r="Z42" s="145">
        <f>+VLOOKUP(B42,'[1]3 CA'!$A$25:$U$68,21,0)</f>
        <v>10155.023000001471</v>
      </c>
      <c r="AA42" s="145">
        <f>+VLOOKUP(B42,'[1]3 CA'!$A$25:$E$68,5,0)</f>
        <v>159096</v>
      </c>
      <c r="AB42" s="135">
        <f t="shared" si="2"/>
        <v>6.3829530597887249E-2</v>
      </c>
      <c r="AC42" s="126">
        <v>2</v>
      </c>
      <c r="AD42" s="86"/>
      <c r="AE42" s="88"/>
      <c r="AF42" s="88"/>
      <c r="AG42" s="93"/>
      <c r="AH42" s="125">
        <v>202</v>
      </c>
      <c r="AI42" s="126">
        <v>3</v>
      </c>
      <c r="AJ42" s="86"/>
      <c r="AK42" s="88"/>
      <c r="AL42" s="88"/>
      <c r="AM42" s="88"/>
      <c r="AN42" s="126">
        <v>3</v>
      </c>
      <c r="AO42" s="93"/>
      <c r="AP42" s="90" t="s">
        <v>102</v>
      </c>
      <c r="AQ42" s="104">
        <v>1</v>
      </c>
      <c r="AR42" s="93"/>
      <c r="AS42" s="126" t="s">
        <v>329</v>
      </c>
      <c r="AT42" s="126">
        <v>0</v>
      </c>
      <c r="AU42" s="115">
        <f t="shared" si="3"/>
        <v>17</v>
      </c>
      <c r="AW42" s="75"/>
      <c r="AX42" s="124"/>
    </row>
    <row r="43" spans="1:50" ht="15" x14ac:dyDescent="0.25">
      <c r="A43" s="77">
        <v>204</v>
      </c>
      <c r="B43" s="172" t="s">
        <v>276</v>
      </c>
      <c r="C43" s="68" t="s">
        <v>282</v>
      </c>
      <c r="D43" s="77">
        <v>2</v>
      </c>
      <c r="E43" s="77" t="s">
        <v>162</v>
      </c>
      <c r="F43" s="115"/>
      <c r="G43" s="179" t="s">
        <v>58</v>
      </c>
      <c r="H43" s="77">
        <v>2</v>
      </c>
      <c r="J43" s="89" t="s">
        <v>60</v>
      </c>
      <c r="K43" s="88">
        <v>3</v>
      </c>
      <c r="L43" s="93"/>
      <c r="M43" s="88">
        <v>3</v>
      </c>
      <c r="N43" s="88">
        <v>4</v>
      </c>
      <c r="O43" s="91">
        <f>+IFERROR(M43/N43,0)</f>
        <v>0.75</v>
      </c>
      <c r="P43" s="88">
        <v>0</v>
      </c>
      <c r="Q43" s="93"/>
      <c r="R43" s="88">
        <v>3</v>
      </c>
      <c r="S43" s="88">
        <v>4</v>
      </c>
      <c r="T43" s="165">
        <f>+IFERROR(R43/S43,0)</f>
        <v>0.75</v>
      </c>
      <c r="U43" s="127">
        <v>2</v>
      </c>
      <c r="V43" s="93"/>
      <c r="W43" s="89" t="s">
        <v>60</v>
      </c>
      <c r="X43" s="88">
        <v>1</v>
      </c>
      <c r="Z43" s="145">
        <f>+VLOOKUP(B43,'[1]3 CA'!$A$25:$U$68,21,0)</f>
        <v>0</v>
      </c>
      <c r="AA43" s="145">
        <f>+VLOOKUP(B43,'[1]3 CA'!$A$25:$E$68,5,0)</f>
        <v>151501.97699999923</v>
      </c>
      <c r="AB43" s="135">
        <f>+Z43/AA43</f>
        <v>0</v>
      </c>
      <c r="AC43" s="126">
        <v>-1</v>
      </c>
      <c r="AE43" s="88"/>
      <c r="AF43" s="88"/>
      <c r="AG43" s="93"/>
      <c r="AH43" s="125">
        <v>211</v>
      </c>
      <c r="AI43" s="126">
        <v>3</v>
      </c>
      <c r="AK43" s="88"/>
      <c r="AL43" s="88"/>
      <c r="AM43" s="88"/>
      <c r="AN43" s="126">
        <v>3</v>
      </c>
      <c r="AO43" s="93"/>
      <c r="AP43" s="90" t="s">
        <v>108</v>
      </c>
      <c r="AQ43" s="126">
        <v>0</v>
      </c>
      <c r="AR43" s="93"/>
      <c r="AS43" s="126" t="s">
        <v>329</v>
      </c>
      <c r="AT43" s="126">
        <v>0</v>
      </c>
      <c r="AU43" s="115">
        <f>+AT43+AQ43+AN43+AI43+AF43+AC43+X43+U43+P43+K43+H43</f>
        <v>13</v>
      </c>
      <c r="AW43" s="115"/>
      <c r="AX43" s="124"/>
    </row>
    <row r="44" spans="1:50" ht="15" x14ac:dyDescent="0.25">
      <c r="A44" s="77">
        <v>204</v>
      </c>
      <c r="B44" s="172" t="s">
        <v>278</v>
      </c>
      <c r="C44" s="68" t="s">
        <v>319</v>
      </c>
      <c r="D44" s="77">
        <v>2</v>
      </c>
      <c r="E44" s="77" t="s">
        <v>162</v>
      </c>
      <c r="F44" s="115"/>
      <c r="G44" s="179" t="s">
        <v>58</v>
      </c>
      <c r="H44" s="77">
        <v>2</v>
      </c>
      <c r="I44" s="86"/>
      <c r="J44" s="89" t="s">
        <v>60</v>
      </c>
      <c r="K44" s="88">
        <v>3</v>
      </c>
      <c r="L44" s="93"/>
      <c r="M44" s="88">
        <v>5</v>
      </c>
      <c r="N44" s="88">
        <v>10</v>
      </c>
      <c r="O44" s="91">
        <f t="shared" si="4"/>
        <v>0.5</v>
      </c>
      <c r="P44" s="88">
        <v>0</v>
      </c>
      <c r="Q44" s="93"/>
      <c r="R44" s="88">
        <v>2</v>
      </c>
      <c r="S44" s="88">
        <v>5</v>
      </c>
      <c r="T44" s="165">
        <f t="shared" si="1"/>
        <v>0.4</v>
      </c>
      <c r="U44" s="127">
        <v>1</v>
      </c>
      <c r="V44" s="93"/>
      <c r="W44" s="89" t="s">
        <v>60</v>
      </c>
      <c r="X44" s="88">
        <v>1</v>
      </c>
      <c r="Y44" s="86"/>
      <c r="Z44" s="145">
        <f>+VLOOKUP(B44,'[1]3 CA'!$A$25:$U$68,21,0)</f>
        <v>3701.1689999788068</v>
      </c>
      <c r="AA44" s="145">
        <f>+VLOOKUP(B44,'[1]3 CA'!$A$25:$E$68,5,0)</f>
        <v>450252</v>
      </c>
      <c r="AB44" s="135">
        <f t="shared" si="2"/>
        <v>8.2202166786128801E-3</v>
      </c>
      <c r="AC44" s="88">
        <v>0</v>
      </c>
      <c r="AD44" s="86"/>
      <c r="AE44" s="69"/>
      <c r="AF44" s="69"/>
      <c r="AG44" s="86"/>
      <c r="AH44" s="125">
        <v>236</v>
      </c>
      <c r="AI44" s="126">
        <v>3</v>
      </c>
      <c r="AJ44" s="86"/>
      <c r="AK44" s="69"/>
      <c r="AL44" s="69"/>
      <c r="AM44" s="69"/>
      <c r="AN44" s="126">
        <v>3</v>
      </c>
      <c r="AO44" s="86"/>
      <c r="AP44" s="90" t="s">
        <v>102</v>
      </c>
      <c r="AQ44" s="104">
        <v>1</v>
      </c>
      <c r="AR44" s="86"/>
      <c r="AS44" s="126" t="s">
        <v>329</v>
      </c>
      <c r="AT44" s="126">
        <v>0</v>
      </c>
      <c r="AU44" s="115">
        <f t="shared" si="3"/>
        <v>14</v>
      </c>
      <c r="AW44" s="115"/>
      <c r="AX44" s="124"/>
    </row>
    <row r="45" spans="1:50" ht="15" x14ac:dyDescent="0.25">
      <c r="A45" s="77">
        <v>204</v>
      </c>
      <c r="B45" s="172" t="s">
        <v>277</v>
      </c>
      <c r="C45" s="68" t="s">
        <v>286</v>
      </c>
      <c r="D45" s="77">
        <v>2</v>
      </c>
      <c r="E45" s="77" t="s">
        <v>162</v>
      </c>
      <c r="F45" s="115"/>
      <c r="G45" s="134" t="s">
        <v>57</v>
      </c>
      <c r="H45" s="77">
        <v>3</v>
      </c>
      <c r="J45" s="89" t="s">
        <v>60</v>
      </c>
      <c r="K45" s="88">
        <v>3</v>
      </c>
      <c r="L45" s="93"/>
      <c r="M45" s="88">
        <v>3</v>
      </c>
      <c r="N45" s="88">
        <v>5</v>
      </c>
      <c r="O45" s="91">
        <f>+IFERROR(M45/N45,0)</f>
        <v>0.6</v>
      </c>
      <c r="P45" s="88">
        <v>0</v>
      </c>
      <c r="Q45" s="93"/>
      <c r="R45" s="88">
        <v>3</v>
      </c>
      <c r="S45" s="88">
        <v>3</v>
      </c>
      <c r="T45" s="165">
        <f>+IFERROR(R45/S45,0)</f>
        <v>1</v>
      </c>
      <c r="U45" s="127">
        <v>2</v>
      </c>
      <c r="V45" s="93"/>
      <c r="W45" s="133" t="s">
        <v>61</v>
      </c>
      <c r="X45" s="88">
        <v>0</v>
      </c>
      <c r="Z45" s="145">
        <f>+VLOOKUP(B45,'[1]3 CA'!$A$25:$U$68,21,0)</f>
        <v>3205.1129999999903</v>
      </c>
      <c r="AA45" s="145">
        <f>+VLOOKUP(B45,'[1]3 CA'!$A$25:$E$68,5,0)</f>
        <v>45438</v>
      </c>
      <c r="AB45" s="135">
        <f>+Z45/AA45</f>
        <v>7.0538161890928083E-2</v>
      </c>
      <c r="AC45" s="88">
        <v>2</v>
      </c>
      <c r="AE45" s="88"/>
      <c r="AF45" s="88"/>
      <c r="AG45" s="93"/>
      <c r="AH45" s="125">
        <v>50</v>
      </c>
      <c r="AI45" s="88">
        <v>-1</v>
      </c>
      <c r="AK45" s="88"/>
      <c r="AL45" s="88"/>
      <c r="AM45" s="88"/>
      <c r="AN45" s="126">
        <v>3</v>
      </c>
      <c r="AO45" s="93"/>
      <c r="AP45" s="90" t="s">
        <v>108</v>
      </c>
      <c r="AQ45" s="126">
        <v>0</v>
      </c>
      <c r="AR45" s="93"/>
      <c r="AS45" s="126" t="s">
        <v>329</v>
      </c>
      <c r="AT45" s="126">
        <v>0</v>
      </c>
      <c r="AU45" s="115">
        <f>+AT45+AQ45+AN45+AI45+AF45+AC45+X45+U45+P45+K45+H45</f>
        <v>12</v>
      </c>
      <c r="AW45" s="75"/>
      <c r="AX45" s="124"/>
    </row>
  </sheetData>
  <sheetProtection algorithmName="SHA-512" hashValue="gZUcGrVDrAzKMgzngJDWLSql/ey872MOR+AQ2+wJsCckEAcu2Y9Vdm4eEwdFRIT9j8XrSws3eRzCopEHjOUBFQ==" saltValue="619AzGanicPiFQ+oWFM45w==" spinCount="100000" sheet="1" objects="1" scenarios="1"/>
  <mergeCells count="12">
    <mergeCell ref="AH1:AI1"/>
    <mergeCell ref="AK1:AN1"/>
    <mergeCell ref="AP1:AQ1"/>
    <mergeCell ref="AS1:AT1"/>
    <mergeCell ref="A1:E1"/>
    <mergeCell ref="J1:K1"/>
    <mergeCell ref="M1:P1"/>
    <mergeCell ref="R1:U1"/>
    <mergeCell ref="W1:X1"/>
    <mergeCell ref="Z1:AC1"/>
    <mergeCell ref="AE1:AF1"/>
    <mergeCell ref="G1:H1"/>
  </mergeCells>
  <dataValidations count="13">
    <dataValidation type="list" allowBlank="1" showInputMessage="1" showErrorMessage="1" sqref="AT3:AT45">
      <formula1>"2,1,0,-1"</formula1>
    </dataValidation>
    <dataValidation type="list" allowBlank="1" showInputMessage="1" showErrorMessage="1" sqref="AF3 AC3 AI3 AD4 AG4 AJ4 AC37 AC5 AC7 AC21:AC22 AC26 AC12:AC19 AC35 AC40:AC42 AI5:AI6 AF5:AF6 AC9 AC44:AC45 AF8:AF45 AI8:AI45 AC29:AC33">
      <formula1>"3,2,1,0,-1"</formula1>
    </dataValidation>
    <dataValidation type="list" allowBlank="1" showInputMessage="1" showErrorMessage="1" sqref="X3 Y4 X5:X6 X8:X45">
      <formula1>"1,0"</formula1>
    </dataValidation>
    <dataValidation type="list" allowBlank="1" showInputMessage="1" showErrorMessage="1" sqref="V4 U3:U6 U8:U45">
      <formula1>"2,1,0"</formula1>
    </dataValidation>
    <dataValidation type="list" allowBlank="1" showInputMessage="1" showErrorMessage="1" sqref="P3 Q4 P5:P6 P8:P45">
      <formula1>"2,0"</formula1>
    </dataValidation>
    <dataValidation type="list" allowBlank="1" showInputMessage="1" showErrorMessage="1" sqref="K3 I4 L4 K8:K45 K5:K6">
      <formula1>"3,-1"</formula1>
    </dataValidation>
    <dataValidation type="list" allowBlank="1" showInputMessage="1" showErrorMessage="1" sqref="AQ22 AQ3 AR4 AO4 AQ35 AQ10 AN3:AN45 AQ29:AQ30">
      <formula1>"3,2,1,0"</formula1>
    </dataValidation>
    <dataValidation type="list" allowBlank="1" showInputMessage="1" showErrorMessage="1" sqref="AI7 AF7">
      <formula1>"3,2,1,0,-1"</formula1>
      <formula2>0</formula2>
    </dataValidation>
    <dataValidation type="list" allowBlank="1" showInputMessage="1" showErrorMessage="1" sqref="X7">
      <formula1>"1,0"</formula1>
      <formula2>0</formula2>
    </dataValidation>
    <dataValidation type="list" allowBlank="1" showInputMessage="1" showErrorMessage="1" sqref="U7">
      <formula1>"2,1,0"</formula1>
      <formula2>0</formula2>
    </dataValidation>
    <dataValidation type="list" allowBlank="1" showInputMessage="1" showErrorMessage="1" sqref="P7">
      <formula1>"2,0"</formula1>
      <formula2>0</formula2>
    </dataValidation>
    <dataValidation type="list" allowBlank="1" showInputMessage="1" showErrorMessage="1" sqref="K7">
      <formula1>"3,-1"</formula1>
      <formula2>0</formula2>
    </dataValidation>
    <dataValidation type="list" allowBlank="1" showInputMessage="1" showErrorMessage="1" sqref="AQ7 AQ38:AQ39 AQ9 AQ11 AQ14 AQ18 AQ21 AQ23 AQ25 AQ27:AQ28 AQ31:AQ33 AQ42 AQ44">
      <formula1>"3,2,1,0"</formula1>
      <formula2>0</formula2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2023</oddHeader>
    <oddFooter>&amp;C&amp;"-,Grassetto"&amp;14pag. n.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28"/>
  <sheetViews>
    <sheetView topLeftCell="A10" zoomScale="90" zoomScaleNormal="90" workbookViewId="0">
      <selection activeCell="G3" sqref="G3:G4"/>
    </sheetView>
  </sheetViews>
  <sheetFormatPr defaultColWidth="8.85546875" defaultRowHeight="12.75" x14ac:dyDescent="0.25"/>
  <cols>
    <col min="1" max="1" width="19.7109375" style="1" customWidth="1"/>
    <col min="2" max="2" width="11.85546875" style="2" customWidth="1"/>
    <col min="3" max="3" width="35.140625" style="1" customWidth="1"/>
    <col min="4" max="5" width="20.7109375" style="1" customWidth="1"/>
    <col min="6" max="6" width="45" style="1" customWidth="1"/>
    <col min="7" max="11" width="9.7109375" style="1" customWidth="1"/>
    <col min="12" max="16384" width="8.85546875" style="1"/>
  </cols>
  <sheetData>
    <row r="1" spans="1:11" ht="30" customHeight="1" x14ac:dyDescent="0.25">
      <c r="A1" s="221" t="s">
        <v>47</v>
      </c>
      <c r="B1" s="223" t="s">
        <v>44</v>
      </c>
      <c r="C1" s="219" t="s">
        <v>52</v>
      </c>
      <c r="D1" s="219" t="s">
        <v>48</v>
      </c>
      <c r="E1" s="219" t="s">
        <v>49</v>
      </c>
      <c r="F1" s="219" t="s">
        <v>129</v>
      </c>
      <c r="G1" s="217" t="s">
        <v>54</v>
      </c>
      <c r="H1" s="218"/>
      <c r="I1" s="218"/>
      <c r="J1" s="218"/>
      <c r="K1" s="218"/>
    </row>
    <row r="2" spans="1:11" ht="27" customHeight="1" thickBot="1" x14ac:dyDescent="0.3">
      <c r="A2" s="222"/>
      <c r="B2" s="224"/>
      <c r="C2" s="220"/>
      <c r="D2" s="220"/>
      <c r="E2" s="220"/>
      <c r="F2" s="220"/>
      <c r="G2" s="9">
        <v>3</v>
      </c>
      <c r="H2" s="9">
        <v>2</v>
      </c>
      <c r="I2" s="9">
        <v>1</v>
      </c>
      <c r="J2" s="9">
        <v>0</v>
      </c>
      <c r="K2" s="9">
        <v>-1</v>
      </c>
    </row>
    <row r="3" spans="1:11" ht="34.9" customHeight="1" x14ac:dyDescent="0.25">
      <c r="A3" s="235" t="s">
        <v>0</v>
      </c>
      <c r="B3" s="237" t="s">
        <v>31</v>
      </c>
      <c r="C3" s="239" t="s">
        <v>135</v>
      </c>
      <c r="D3" s="208" t="s">
        <v>136</v>
      </c>
      <c r="E3" s="208" t="s">
        <v>136</v>
      </c>
      <c r="F3" s="241" t="s">
        <v>137</v>
      </c>
      <c r="G3" s="232" t="s">
        <v>57</v>
      </c>
      <c r="H3" s="231" t="s">
        <v>58</v>
      </c>
      <c r="I3" s="231" t="s">
        <v>138</v>
      </c>
      <c r="J3" s="231" t="s">
        <v>139</v>
      </c>
      <c r="K3" s="231" t="s">
        <v>56</v>
      </c>
    </row>
    <row r="4" spans="1:11" ht="34.9" customHeight="1" thickBot="1" x14ac:dyDescent="0.3">
      <c r="A4" s="236"/>
      <c r="B4" s="238"/>
      <c r="C4" s="240"/>
      <c r="D4" s="209"/>
      <c r="E4" s="209"/>
      <c r="F4" s="242"/>
      <c r="G4" s="233"/>
      <c r="H4" s="234"/>
      <c r="I4" s="234"/>
      <c r="J4" s="234"/>
      <c r="K4" s="234"/>
    </row>
    <row r="5" spans="1:11" ht="19.899999999999999" customHeight="1" x14ac:dyDescent="0.25">
      <c r="A5" s="212" t="s">
        <v>0</v>
      </c>
      <c r="B5" s="206" t="s">
        <v>32</v>
      </c>
      <c r="C5" s="208" t="s">
        <v>130</v>
      </c>
      <c r="D5" s="202"/>
      <c r="E5" s="202"/>
      <c r="F5" s="200"/>
      <c r="G5" s="198"/>
      <c r="H5" s="196"/>
      <c r="I5" s="196"/>
      <c r="J5" s="196"/>
      <c r="K5" s="200"/>
    </row>
    <row r="6" spans="1:11" ht="19.899999999999999" customHeight="1" thickBot="1" x14ac:dyDescent="0.3">
      <c r="A6" s="213"/>
      <c r="B6" s="207"/>
      <c r="C6" s="209"/>
      <c r="D6" s="203"/>
      <c r="E6" s="203"/>
      <c r="F6" s="201"/>
      <c r="G6" s="199"/>
      <c r="H6" s="197"/>
      <c r="I6" s="197"/>
      <c r="J6" s="197"/>
      <c r="K6" s="201"/>
    </row>
    <row r="7" spans="1:11" ht="34.9" customHeight="1" x14ac:dyDescent="0.25">
      <c r="A7" s="214" t="s">
        <v>2</v>
      </c>
      <c r="B7" s="206" t="s">
        <v>33</v>
      </c>
      <c r="C7" s="225" t="s">
        <v>5</v>
      </c>
      <c r="D7" s="225" t="s">
        <v>5</v>
      </c>
      <c r="E7" s="225"/>
      <c r="F7" s="231" t="s">
        <v>24</v>
      </c>
      <c r="G7" s="232" t="s">
        <v>60</v>
      </c>
      <c r="H7" s="231"/>
      <c r="I7" s="231"/>
      <c r="J7" s="231"/>
      <c r="K7" s="210" t="s">
        <v>61</v>
      </c>
    </row>
    <row r="8" spans="1:11" ht="34.9" customHeight="1" thickBot="1" x14ac:dyDescent="0.3">
      <c r="A8" s="228"/>
      <c r="B8" s="229"/>
      <c r="C8" s="230"/>
      <c r="D8" s="226"/>
      <c r="E8" s="226"/>
      <c r="F8" s="227"/>
      <c r="G8" s="233"/>
      <c r="H8" s="234"/>
      <c r="I8" s="234"/>
      <c r="J8" s="234"/>
      <c r="K8" s="211"/>
    </row>
    <row r="9" spans="1:11" ht="34.9" customHeight="1" x14ac:dyDescent="0.25">
      <c r="A9" s="212" t="s">
        <v>6</v>
      </c>
      <c r="B9" s="214" t="s">
        <v>34</v>
      </c>
      <c r="C9" s="208" t="s">
        <v>17</v>
      </c>
      <c r="D9" s="208" t="s">
        <v>9</v>
      </c>
      <c r="E9" s="208" t="s">
        <v>7</v>
      </c>
      <c r="F9" s="210" t="s">
        <v>23</v>
      </c>
      <c r="G9" s="232"/>
      <c r="H9" s="231" t="s">
        <v>62</v>
      </c>
      <c r="I9" s="231"/>
      <c r="J9" s="231" t="s">
        <v>63</v>
      </c>
      <c r="K9" s="210"/>
    </row>
    <row r="10" spans="1:11" ht="34.9" customHeight="1" thickBot="1" x14ac:dyDescent="0.3">
      <c r="A10" s="213"/>
      <c r="B10" s="215"/>
      <c r="C10" s="209"/>
      <c r="D10" s="209"/>
      <c r="E10" s="209"/>
      <c r="F10" s="211"/>
      <c r="G10" s="233"/>
      <c r="H10" s="234"/>
      <c r="I10" s="234"/>
      <c r="J10" s="234"/>
      <c r="K10" s="211"/>
    </row>
    <row r="11" spans="1:11" ht="34.9" customHeight="1" x14ac:dyDescent="0.25">
      <c r="A11" s="212" t="s">
        <v>6</v>
      </c>
      <c r="B11" s="214" t="s">
        <v>35</v>
      </c>
      <c r="C11" s="208" t="s">
        <v>16</v>
      </c>
      <c r="D11" s="208" t="s">
        <v>8</v>
      </c>
      <c r="E11" s="208" t="s">
        <v>10</v>
      </c>
      <c r="F11" s="210" t="s">
        <v>23</v>
      </c>
      <c r="G11" s="232"/>
      <c r="H11" s="231" t="s">
        <v>57</v>
      </c>
      <c r="I11" s="231" t="s">
        <v>58</v>
      </c>
      <c r="J11" s="231" t="s">
        <v>64</v>
      </c>
      <c r="K11" s="210"/>
    </row>
    <row r="12" spans="1:11" ht="34.9" customHeight="1" thickBot="1" x14ac:dyDescent="0.3">
      <c r="A12" s="213"/>
      <c r="B12" s="215"/>
      <c r="C12" s="209"/>
      <c r="D12" s="209"/>
      <c r="E12" s="209"/>
      <c r="F12" s="211"/>
      <c r="G12" s="233"/>
      <c r="H12" s="234"/>
      <c r="I12" s="234"/>
      <c r="J12" s="234"/>
      <c r="K12" s="211"/>
    </row>
    <row r="13" spans="1:11" ht="34.9" customHeight="1" x14ac:dyDescent="0.25">
      <c r="A13" s="212" t="s">
        <v>6</v>
      </c>
      <c r="B13" s="214" t="s">
        <v>36</v>
      </c>
      <c r="C13" s="208" t="s">
        <v>3</v>
      </c>
      <c r="D13" s="208" t="s">
        <v>11</v>
      </c>
      <c r="E13" s="208"/>
      <c r="F13" s="210" t="s">
        <v>25</v>
      </c>
      <c r="G13" s="232"/>
      <c r="H13" s="231"/>
      <c r="I13" s="231" t="s">
        <v>60</v>
      </c>
      <c r="J13" s="231" t="s">
        <v>61</v>
      </c>
      <c r="K13" s="210"/>
    </row>
    <row r="14" spans="1:11" ht="34.9" customHeight="1" thickBot="1" x14ac:dyDescent="0.3">
      <c r="A14" s="213"/>
      <c r="B14" s="215"/>
      <c r="C14" s="209"/>
      <c r="D14" s="209"/>
      <c r="E14" s="209"/>
      <c r="F14" s="211"/>
      <c r="G14" s="233"/>
      <c r="H14" s="234"/>
      <c r="I14" s="234"/>
      <c r="J14" s="234"/>
      <c r="K14" s="211"/>
    </row>
    <row r="15" spans="1:11" ht="34.9" customHeight="1" x14ac:dyDescent="0.25">
      <c r="A15" s="212" t="s">
        <v>6</v>
      </c>
      <c r="B15" s="214" t="s">
        <v>37</v>
      </c>
      <c r="C15" s="208" t="s">
        <v>12</v>
      </c>
      <c r="D15" s="208" t="s">
        <v>13</v>
      </c>
      <c r="E15" s="208" t="s">
        <v>14</v>
      </c>
      <c r="F15" s="210" t="s">
        <v>26</v>
      </c>
      <c r="G15" s="232" t="s">
        <v>65</v>
      </c>
      <c r="H15" s="231" t="s">
        <v>66</v>
      </c>
      <c r="I15" s="231" t="s">
        <v>67</v>
      </c>
      <c r="J15" s="231" t="s">
        <v>68</v>
      </c>
      <c r="K15" s="210" t="s">
        <v>69</v>
      </c>
    </row>
    <row r="16" spans="1:11" ht="34.9" customHeight="1" thickBot="1" x14ac:dyDescent="0.3">
      <c r="A16" s="213"/>
      <c r="B16" s="215"/>
      <c r="C16" s="209"/>
      <c r="D16" s="209"/>
      <c r="E16" s="209"/>
      <c r="F16" s="211"/>
      <c r="G16" s="233"/>
      <c r="H16" s="234"/>
      <c r="I16" s="234"/>
      <c r="J16" s="234"/>
      <c r="K16" s="211"/>
    </row>
    <row r="17" spans="1:11" ht="34.9" customHeight="1" x14ac:dyDescent="0.25">
      <c r="A17" s="212" t="s">
        <v>6</v>
      </c>
      <c r="B17" s="214" t="s">
        <v>38</v>
      </c>
      <c r="C17" s="208" t="s">
        <v>15</v>
      </c>
      <c r="D17" s="208" t="s">
        <v>141</v>
      </c>
      <c r="E17" s="208"/>
      <c r="F17" s="210" t="s">
        <v>27</v>
      </c>
      <c r="G17" s="232" t="s">
        <v>70</v>
      </c>
      <c r="H17" s="231" t="s">
        <v>71</v>
      </c>
      <c r="I17" s="231" t="s">
        <v>72</v>
      </c>
      <c r="J17" s="231" t="s">
        <v>73</v>
      </c>
      <c r="K17" s="210" t="s">
        <v>74</v>
      </c>
    </row>
    <row r="18" spans="1:11" ht="34.9" customHeight="1" thickBot="1" x14ac:dyDescent="0.3">
      <c r="A18" s="213"/>
      <c r="B18" s="215"/>
      <c r="C18" s="209"/>
      <c r="D18" s="209"/>
      <c r="E18" s="209"/>
      <c r="F18" s="211"/>
      <c r="G18" s="233"/>
      <c r="H18" s="234"/>
      <c r="I18" s="234"/>
      <c r="J18" s="234"/>
      <c r="K18" s="211"/>
    </row>
    <row r="19" spans="1:11" ht="64.900000000000006" customHeight="1" x14ac:dyDescent="0.25">
      <c r="A19" s="228" t="s">
        <v>6</v>
      </c>
      <c r="B19" s="228" t="s">
        <v>39</v>
      </c>
      <c r="C19" s="216" t="s">
        <v>18</v>
      </c>
      <c r="D19" s="208" t="s">
        <v>50</v>
      </c>
      <c r="E19" s="216"/>
      <c r="F19" s="227" t="s">
        <v>28</v>
      </c>
      <c r="G19" s="232" t="s">
        <v>75</v>
      </c>
      <c r="H19" s="231" t="s">
        <v>76</v>
      </c>
      <c r="I19" s="231" t="s">
        <v>77</v>
      </c>
      <c r="J19" s="231" t="s">
        <v>78</v>
      </c>
      <c r="K19" s="210" t="s">
        <v>79</v>
      </c>
    </row>
    <row r="20" spans="1:11" ht="64.900000000000006" customHeight="1" thickBot="1" x14ac:dyDescent="0.3">
      <c r="A20" s="228"/>
      <c r="B20" s="228"/>
      <c r="C20" s="216"/>
      <c r="D20" s="209"/>
      <c r="E20" s="216"/>
      <c r="F20" s="227"/>
      <c r="G20" s="233"/>
      <c r="H20" s="234"/>
      <c r="I20" s="234"/>
      <c r="J20" s="234"/>
      <c r="K20" s="211"/>
    </row>
    <row r="21" spans="1:11" ht="42" customHeight="1" x14ac:dyDescent="0.25">
      <c r="A21" s="204" t="s">
        <v>4</v>
      </c>
      <c r="B21" s="206" t="s">
        <v>40</v>
      </c>
      <c r="C21" s="208" t="s">
        <v>19</v>
      </c>
      <c r="D21" s="208" t="s">
        <v>93</v>
      </c>
      <c r="E21" s="208" t="s">
        <v>51</v>
      </c>
      <c r="F21" s="210" t="s">
        <v>29</v>
      </c>
      <c r="G21" s="232" t="s">
        <v>59</v>
      </c>
      <c r="H21" s="231" t="s">
        <v>55</v>
      </c>
      <c r="I21" s="231" t="s">
        <v>99</v>
      </c>
      <c r="J21" s="231" t="s">
        <v>100</v>
      </c>
      <c r="K21" s="210"/>
    </row>
    <row r="22" spans="1:11" ht="42" customHeight="1" thickBot="1" x14ac:dyDescent="0.3">
      <c r="A22" s="205"/>
      <c r="B22" s="207"/>
      <c r="C22" s="209"/>
      <c r="D22" s="209"/>
      <c r="E22" s="209"/>
      <c r="F22" s="211"/>
      <c r="G22" s="233"/>
      <c r="H22" s="234"/>
      <c r="I22" s="234"/>
      <c r="J22" s="234"/>
      <c r="K22" s="211"/>
    </row>
    <row r="23" spans="1:11" ht="19.899999999999999" customHeight="1" x14ac:dyDescent="0.25">
      <c r="A23" s="204" t="s">
        <v>4</v>
      </c>
      <c r="B23" s="206" t="s">
        <v>41</v>
      </c>
      <c r="C23" s="208" t="s">
        <v>140</v>
      </c>
      <c r="D23" s="202"/>
      <c r="E23" s="202"/>
      <c r="F23" s="200"/>
      <c r="G23" s="198"/>
      <c r="H23" s="196"/>
      <c r="I23" s="196"/>
      <c r="J23" s="196"/>
      <c r="K23" s="200"/>
    </row>
    <row r="24" spans="1:11" ht="19.899999999999999" customHeight="1" thickBot="1" x14ac:dyDescent="0.3">
      <c r="A24" s="205"/>
      <c r="B24" s="207"/>
      <c r="C24" s="209"/>
      <c r="D24" s="203"/>
      <c r="E24" s="203"/>
      <c r="F24" s="201"/>
      <c r="G24" s="199"/>
      <c r="H24" s="197"/>
      <c r="I24" s="197"/>
      <c r="J24" s="197"/>
      <c r="K24" s="201"/>
    </row>
    <row r="25" spans="1:11" ht="19.899999999999999" customHeight="1" x14ac:dyDescent="0.25">
      <c r="A25" s="204" t="s">
        <v>4</v>
      </c>
      <c r="B25" s="206" t="s">
        <v>42</v>
      </c>
      <c r="C25" s="208" t="s">
        <v>20</v>
      </c>
      <c r="D25" s="208" t="s">
        <v>21</v>
      </c>
      <c r="E25" s="208"/>
      <c r="F25" s="210" t="s">
        <v>26</v>
      </c>
      <c r="G25" s="232" t="s">
        <v>108</v>
      </c>
      <c r="H25" s="231" t="s">
        <v>101</v>
      </c>
      <c r="I25" s="231" t="s">
        <v>102</v>
      </c>
      <c r="J25" s="231" t="s">
        <v>103</v>
      </c>
      <c r="K25" s="210"/>
    </row>
    <row r="26" spans="1:11" ht="19.899999999999999" customHeight="1" thickBot="1" x14ac:dyDescent="0.3">
      <c r="A26" s="205"/>
      <c r="B26" s="207"/>
      <c r="C26" s="209"/>
      <c r="D26" s="209"/>
      <c r="E26" s="209"/>
      <c r="F26" s="211"/>
      <c r="G26" s="233"/>
      <c r="H26" s="234"/>
      <c r="I26" s="234"/>
      <c r="J26" s="234"/>
      <c r="K26" s="211"/>
    </row>
    <row r="27" spans="1:11" ht="45" customHeight="1" x14ac:dyDescent="0.25">
      <c r="A27" s="212" t="s">
        <v>1</v>
      </c>
      <c r="B27" s="214" t="s">
        <v>43</v>
      </c>
      <c r="C27" s="208" t="s">
        <v>22</v>
      </c>
      <c r="D27" s="208" t="s">
        <v>22</v>
      </c>
      <c r="E27" s="208"/>
      <c r="F27" s="210" t="s">
        <v>30</v>
      </c>
      <c r="G27" s="232"/>
      <c r="H27" s="231" t="s">
        <v>104</v>
      </c>
      <c r="I27" s="231" t="s">
        <v>105</v>
      </c>
      <c r="J27" s="231" t="s">
        <v>106</v>
      </c>
      <c r="K27" s="210" t="s">
        <v>107</v>
      </c>
    </row>
    <row r="28" spans="1:11" ht="45" customHeight="1" thickBot="1" x14ac:dyDescent="0.3">
      <c r="A28" s="213"/>
      <c r="B28" s="215"/>
      <c r="C28" s="209"/>
      <c r="D28" s="209"/>
      <c r="E28" s="209"/>
      <c r="F28" s="211"/>
      <c r="G28" s="233"/>
      <c r="H28" s="234"/>
      <c r="I28" s="234"/>
      <c r="J28" s="234"/>
      <c r="K28" s="211"/>
    </row>
  </sheetData>
  <mergeCells count="150">
    <mergeCell ref="G27:G28"/>
    <mergeCell ref="H27:H28"/>
    <mergeCell ref="I27:I28"/>
    <mergeCell ref="J27:J28"/>
    <mergeCell ref="K27:K28"/>
    <mergeCell ref="G25:G26"/>
    <mergeCell ref="H25:H26"/>
    <mergeCell ref="I25:I26"/>
    <mergeCell ref="J25:J26"/>
    <mergeCell ref="K25:K26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G19:G20"/>
    <mergeCell ref="H19:H20"/>
    <mergeCell ref="I19:I20"/>
    <mergeCell ref="J19:J20"/>
    <mergeCell ref="K19:K20"/>
    <mergeCell ref="G17:G18"/>
    <mergeCell ref="H17:H18"/>
    <mergeCell ref="I17:I18"/>
    <mergeCell ref="J17:J18"/>
    <mergeCell ref="K17:K18"/>
    <mergeCell ref="J9:J10"/>
    <mergeCell ref="K9:K10"/>
    <mergeCell ref="G15:G16"/>
    <mergeCell ref="H15:H16"/>
    <mergeCell ref="I15:I16"/>
    <mergeCell ref="J15:J16"/>
    <mergeCell ref="K15:K16"/>
    <mergeCell ref="G13:G14"/>
    <mergeCell ref="H13:H14"/>
    <mergeCell ref="I13:I14"/>
    <mergeCell ref="J13:J14"/>
    <mergeCell ref="K13:K14"/>
    <mergeCell ref="D11:D12"/>
    <mergeCell ref="E11:E12"/>
    <mergeCell ref="G3:G4"/>
    <mergeCell ref="H3:H4"/>
    <mergeCell ref="I3:I4"/>
    <mergeCell ref="J3:J4"/>
    <mergeCell ref="K3:K4"/>
    <mergeCell ref="A3:A4"/>
    <mergeCell ref="B3:B4"/>
    <mergeCell ref="C3:C4"/>
    <mergeCell ref="F3:F4"/>
    <mergeCell ref="G7:G8"/>
    <mergeCell ref="H7:H8"/>
    <mergeCell ref="I7:I8"/>
    <mergeCell ref="J7:J8"/>
    <mergeCell ref="K7:K8"/>
    <mergeCell ref="G11:G12"/>
    <mergeCell ref="H11:H12"/>
    <mergeCell ref="I11:I12"/>
    <mergeCell ref="J11:J12"/>
    <mergeCell ref="K11:K12"/>
    <mergeCell ref="G9:G10"/>
    <mergeCell ref="H9:H10"/>
    <mergeCell ref="I9:I10"/>
    <mergeCell ref="A5:A6"/>
    <mergeCell ref="B5:B6"/>
    <mergeCell ref="C5:C6"/>
    <mergeCell ref="F5:F6"/>
    <mergeCell ref="D3:D4"/>
    <mergeCell ref="E3:E4"/>
    <mergeCell ref="D5:D6"/>
    <mergeCell ref="E5:E6"/>
    <mergeCell ref="A7:A8"/>
    <mergeCell ref="B7:B8"/>
    <mergeCell ref="C7:C8"/>
    <mergeCell ref="F7:F8"/>
    <mergeCell ref="F27:F28"/>
    <mergeCell ref="E27:E28"/>
    <mergeCell ref="E25:E26"/>
    <mergeCell ref="A27:A28"/>
    <mergeCell ref="B27:B28"/>
    <mergeCell ref="C27:C28"/>
    <mergeCell ref="D25:D26"/>
    <mergeCell ref="D27:D28"/>
    <mergeCell ref="A17:A18"/>
    <mergeCell ref="B17:B18"/>
    <mergeCell ref="C17:C18"/>
    <mergeCell ref="F17:F18"/>
    <mergeCell ref="E17:E18"/>
    <mergeCell ref="F19:F20"/>
    <mergeCell ref="A23:A24"/>
    <mergeCell ref="B23:B24"/>
    <mergeCell ref="C23:C24"/>
    <mergeCell ref="F25:F26"/>
    <mergeCell ref="A19:A20"/>
    <mergeCell ref="B19:B20"/>
    <mergeCell ref="C19:C20"/>
    <mergeCell ref="D17:D18"/>
    <mergeCell ref="A25:A26"/>
    <mergeCell ref="B25:B26"/>
    <mergeCell ref="C25:C26"/>
    <mergeCell ref="D21:D22"/>
    <mergeCell ref="E19:E20"/>
    <mergeCell ref="G1:K1"/>
    <mergeCell ref="F1:F2"/>
    <mergeCell ref="E1:E2"/>
    <mergeCell ref="A1:A2"/>
    <mergeCell ref="B1:B2"/>
    <mergeCell ref="C1:C2"/>
    <mergeCell ref="D1:D2"/>
    <mergeCell ref="A13:A14"/>
    <mergeCell ref="B13:B14"/>
    <mergeCell ref="C13:C14"/>
    <mergeCell ref="E13:E14"/>
    <mergeCell ref="F13:F14"/>
    <mergeCell ref="D13:D14"/>
    <mergeCell ref="A9:A10"/>
    <mergeCell ref="B9:B10"/>
    <mergeCell ref="C9:C10"/>
    <mergeCell ref="F9:F10"/>
    <mergeCell ref="E7:E8"/>
    <mergeCell ref="D7:D8"/>
    <mergeCell ref="K5:K6"/>
    <mergeCell ref="J5:J6"/>
    <mergeCell ref="I5:I6"/>
    <mergeCell ref="H5:H6"/>
    <mergeCell ref="G5:G6"/>
    <mergeCell ref="F23:F24"/>
    <mergeCell ref="D23:D24"/>
    <mergeCell ref="E23:E24"/>
    <mergeCell ref="A21:A22"/>
    <mergeCell ref="B21:B22"/>
    <mergeCell ref="C21:C22"/>
    <mergeCell ref="F21:F22"/>
    <mergeCell ref="D9:D10"/>
    <mergeCell ref="E9:E10"/>
    <mergeCell ref="A11:A12"/>
    <mergeCell ref="B11:B12"/>
    <mergeCell ref="C11:C12"/>
    <mergeCell ref="A15:A16"/>
    <mergeCell ref="B15:B16"/>
    <mergeCell ref="C15:C16"/>
    <mergeCell ref="F15:F16"/>
    <mergeCell ref="D15:D16"/>
    <mergeCell ref="E15:E16"/>
    <mergeCell ref="F11:F12"/>
    <mergeCell ref="D19:D20"/>
    <mergeCell ref="E21:E22"/>
  </mergeCells>
  <phoneticPr fontId="8" type="noConversion"/>
  <printOptions horizontalCentered="1"/>
  <pageMargins left="0.31496062992125984" right="0.31496062992125984" top="0.94488188976377963" bottom="0.74803149606299213" header="0.51181102362204722" footer="0.31496062992125984"/>
  <pageSetup paperSize="9" scale="48" orientation="landscape" horizontalDpi="1200" verticalDpi="1200" r:id="rId1"/>
  <headerFooter>
    <oddHeader>&amp;C&amp;"-,Grassetto"&amp;24Aindicatori All. B: Note di compilazione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171"/>
  <sheetViews>
    <sheetView view="pageBreakPreview" zoomScale="70" zoomScaleNormal="70" zoomScaleSheetLayoutView="70" workbookViewId="0">
      <pane ySplit="1" topLeftCell="A2" activePane="bottomLeft" state="frozen"/>
      <selection activeCell="C5" sqref="C5:C6"/>
      <selection pane="bottomLeft" activeCell="C5" sqref="C5:C6"/>
    </sheetView>
  </sheetViews>
  <sheetFormatPr defaultColWidth="8.85546875" defaultRowHeight="14.25" customHeight="1" x14ac:dyDescent="0.2"/>
  <cols>
    <col min="1" max="1" width="17.7109375" style="15" bestFit="1" customWidth="1"/>
    <col min="2" max="2" width="20.7109375" style="15" customWidth="1"/>
    <col min="3" max="3" width="19.85546875" style="15" customWidth="1"/>
    <col min="4" max="4" width="7" style="15" customWidth="1"/>
    <col min="5" max="5" width="50.7109375" style="15" customWidth="1"/>
    <col min="6" max="6" width="50.7109375" style="40" customWidth="1"/>
    <col min="7" max="7" width="13.42578125" style="15" bestFit="1" customWidth="1"/>
    <col min="8" max="8" width="16.7109375" style="15" bestFit="1" customWidth="1"/>
    <col min="9" max="16384" width="8.85546875" style="15"/>
  </cols>
  <sheetData>
    <row r="1" spans="1:8" s="12" customFormat="1" ht="30" customHeight="1" thickBot="1" x14ac:dyDescent="0.25">
      <c r="A1" s="10" t="s">
        <v>143</v>
      </c>
      <c r="B1" s="368" t="s">
        <v>144</v>
      </c>
      <c r="C1" s="368"/>
      <c r="D1" s="11" t="s">
        <v>145</v>
      </c>
      <c r="E1" s="11" t="s">
        <v>146</v>
      </c>
      <c r="F1" s="11" t="s">
        <v>147</v>
      </c>
      <c r="G1" s="11" t="s">
        <v>148</v>
      </c>
      <c r="H1" s="11" t="s">
        <v>149</v>
      </c>
    </row>
    <row r="2" spans="1:8" ht="14.25" customHeight="1" x14ac:dyDescent="0.2">
      <c r="A2" s="313" t="s">
        <v>150</v>
      </c>
      <c r="B2" s="314"/>
      <c r="C2" s="314"/>
      <c r="D2" s="254">
        <v>1</v>
      </c>
      <c r="E2" s="297" t="s">
        <v>151</v>
      </c>
      <c r="F2" s="361"/>
      <c r="G2" s="13" t="s">
        <v>152</v>
      </c>
      <c r="H2" s="14" t="s">
        <v>153</v>
      </c>
    </row>
    <row r="3" spans="1:8" ht="14.25" customHeight="1" x14ac:dyDescent="0.2">
      <c r="A3" s="317"/>
      <c r="B3" s="318"/>
      <c r="C3" s="318"/>
      <c r="D3" s="246"/>
      <c r="E3" s="247"/>
      <c r="F3" s="271"/>
      <c r="G3" s="16" t="s">
        <v>154</v>
      </c>
      <c r="H3" s="17">
        <v>0</v>
      </c>
    </row>
    <row r="4" spans="1:8" ht="14.25" customHeight="1" x14ac:dyDescent="0.2">
      <c r="A4" s="317"/>
      <c r="B4" s="318"/>
      <c r="C4" s="318"/>
      <c r="D4" s="246"/>
      <c r="E4" s="247"/>
      <c r="F4" s="271"/>
      <c r="G4" s="18" t="s">
        <v>155</v>
      </c>
      <c r="H4" s="17">
        <v>-1</v>
      </c>
    </row>
    <row r="5" spans="1:8" ht="14.25" customHeight="1" x14ac:dyDescent="0.2">
      <c r="A5" s="317"/>
      <c r="B5" s="318"/>
      <c r="C5" s="318"/>
      <c r="D5" s="246">
        <v>3</v>
      </c>
      <c r="E5" s="369" t="s">
        <v>156</v>
      </c>
      <c r="F5" s="271"/>
      <c r="G5" s="18" t="s">
        <v>152</v>
      </c>
      <c r="H5" s="19" t="s">
        <v>153</v>
      </c>
    </row>
    <row r="6" spans="1:8" ht="14.25" customHeight="1" x14ac:dyDescent="0.2">
      <c r="A6" s="317"/>
      <c r="B6" s="318"/>
      <c r="C6" s="318"/>
      <c r="D6" s="246"/>
      <c r="E6" s="271"/>
      <c r="F6" s="271"/>
      <c r="G6" s="16" t="s">
        <v>154</v>
      </c>
      <c r="H6" s="17">
        <v>0</v>
      </c>
    </row>
    <row r="7" spans="1:8" ht="14.25" customHeight="1" x14ac:dyDescent="0.2">
      <c r="A7" s="317"/>
      <c r="B7" s="318"/>
      <c r="C7" s="318"/>
      <c r="D7" s="246"/>
      <c r="E7" s="271"/>
      <c r="F7" s="271"/>
      <c r="G7" s="18" t="s">
        <v>155</v>
      </c>
      <c r="H7" s="17">
        <v>-1</v>
      </c>
    </row>
    <row r="8" spans="1:8" ht="14.25" customHeight="1" x14ac:dyDescent="0.2">
      <c r="A8" s="317"/>
      <c r="B8" s="318"/>
      <c r="C8" s="318"/>
      <c r="D8" s="246">
        <v>5</v>
      </c>
      <c r="E8" s="247" t="s">
        <v>157</v>
      </c>
      <c r="F8" s="271"/>
      <c r="G8" s="18" t="s">
        <v>152</v>
      </c>
      <c r="H8" s="19" t="s">
        <v>153</v>
      </c>
    </row>
    <row r="9" spans="1:8" ht="14.25" customHeight="1" x14ac:dyDescent="0.2">
      <c r="A9" s="317"/>
      <c r="B9" s="318"/>
      <c r="C9" s="318"/>
      <c r="D9" s="246"/>
      <c r="E9" s="247"/>
      <c r="F9" s="271"/>
      <c r="G9" s="16" t="s">
        <v>154</v>
      </c>
      <c r="H9" s="17">
        <v>0</v>
      </c>
    </row>
    <row r="10" spans="1:8" ht="14.25" customHeight="1" x14ac:dyDescent="0.2">
      <c r="A10" s="317"/>
      <c r="B10" s="318"/>
      <c r="C10" s="318"/>
      <c r="D10" s="246"/>
      <c r="E10" s="247"/>
      <c r="F10" s="271"/>
      <c r="G10" s="18" t="s">
        <v>155</v>
      </c>
      <c r="H10" s="17">
        <v>-1</v>
      </c>
    </row>
    <row r="11" spans="1:8" ht="14.25" customHeight="1" x14ac:dyDescent="0.2">
      <c r="A11" s="317"/>
      <c r="B11" s="318"/>
      <c r="C11" s="318"/>
      <c r="D11" s="298">
        <v>6</v>
      </c>
      <c r="E11" s="285" t="s">
        <v>158</v>
      </c>
      <c r="F11" s="359"/>
      <c r="G11" s="18" t="s">
        <v>152</v>
      </c>
      <c r="H11" s="19" t="s">
        <v>153</v>
      </c>
    </row>
    <row r="12" spans="1:8" ht="14.25" customHeight="1" x14ac:dyDescent="0.2">
      <c r="A12" s="317"/>
      <c r="B12" s="318"/>
      <c r="C12" s="318"/>
      <c r="D12" s="299"/>
      <c r="E12" s="286"/>
      <c r="F12" s="359"/>
      <c r="G12" s="16" t="s">
        <v>154</v>
      </c>
      <c r="H12" s="17">
        <v>0</v>
      </c>
    </row>
    <row r="13" spans="1:8" ht="14.25" customHeight="1" thickBot="1" x14ac:dyDescent="0.25">
      <c r="A13" s="317"/>
      <c r="B13" s="318"/>
      <c r="C13" s="318"/>
      <c r="D13" s="299"/>
      <c r="E13" s="286"/>
      <c r="F13" s="359"/>
      <c r="G13" s="18" t="s">
        <v>155</v>
      </c>
      <c r="H13" s="17">
        <v>-1</v>
      </c>
    </row>
    <row r="14" spans="1:8" ht="25.15" customHeight="1" thickBot="1" x14ac:dyDescent="0.25">
      <c r="A14" s="365" t="s">
        <v>159</v>
      </c>
      <c r="B14" s="366"/>
      <c r="C14" s="367"/>
      <c r="D14" s="20"/>
      <c r="E14" s="21" t="s">
        <v>160</v>
      </c>
      <c r="F14" s="22"/>
      <c r="G14" s="23"/>
      <c r="H14" s="24"/>
    </row>
    <row r="15" spans="1:8" ht="25.15" customHeight="1" thickBot="1" x14ac:dyDescent="0.25">
      <c r="A15" s="365" t="s">
        <v>161</v>
      </c>
      <c r="B15" s="366"/>
      <c r="C15" s="367"/>
      <c r="D15" s="20"/>
      <c r="E15" s="21" t="s">
        <v>160</v>
      </c>
      <c r="F15" s="22"/>
      <c r="G15" s="23"/>
      <c r="H15" s="24"/>
    </row>
    <row r="16" spans="1:8" ht="14.25" customHeight="1" x14ac:dyDescent="0.2">
      <c r="A16" s="346" t="s">
        <v>162</v>
      </c>
      <c r="B16" s="347"/>
      <c r="C16" s="348"/>
      <c r="D16" s="323">
        <v>1</v>
      </c>
      <c r="E16" s="355" t="s">
        <v>163</v>
      </c>
      <c r="F16" s="358"/>
      <c r="G16" s="13" t="s">
        <v>152</v>
      </c>
      <c r="H16" s="14" t="s">
        <v>153</v>
      </c>
    </row>
    <row r="17" spans="1:8" ht="14.25" customHeight="1" x14ac:dyDescent="0.2">
      <c r="A17" s="349"/>
      <c r="B17" s="350"/>
      <c r="C17" s="351"/>
      <c r="D17" s="299"/>
      <c r="E17" s="356"/>
      <c r="F17" s="359"/>
      <c r="G17" s="16" t="s">
        <v>154</v>
      </c>
      <c r="H17" s="17">
        <v>0</v>
      </c>
    </row>
    <row r="18" spans="1:8" ht="14.25" customHeight="1" thickBot="1" x14ac:dyDescent="0.25">
      <c r="A18" s="352"/>
      <c r="B18" s="353"/>
      <c r="C18" s="354"/>
      <c r="D18" s="307"/>
      <c r="E18" s="357"/>
      <c r="F18" s="360"/>
      <c r="G18" s="25" t="s">
        <v>155</v>
      </c>
      <c r="H18" s="26">
        <v>-1</v>
      </c>
    </row>
    <row r="19" spans="1:8" ht="14.25" customHeight="1" x14ac:dyDescent="0.2">
      <c r="A19" s="346" t="s">
        <v>164</v>
      </c>
      <c r="B19" s="347"/>
      <c r="C19" s="348"/>
      <c r="D19" s="323">
        <v>1</v>
      </c>
      <c r="E19" s="324" t="s">
        <v>165</v>
      </c>
      <c r="F19" s="361"/>
      <c r="G19" s="13" t="s">
        <v>152</v>
      </c>
      <c r="H19" s="14" t="s">
        <v>153</v>
      </c>
    </row>
    <row r="20" spans="1:8" ht="14.25" customHeight="1" x14ac:dyDescent="0.2">
      <c r="A20" s="349"/>
      <c r="B20" s="350"/>
      <c r="C20" s="351"/>
      <c r="D20" s="299"/>
      <c r="E20" s="302"/>
      <c r="F20" s="271"/>
      <c r="G20" s="16" t="s">
        <v>154</v>
      </c>
      <c r="H20" s="17">
        <v>0</v>
      </c>
    </row>
    <row r="21" spans="1:8" ht="14.25" customHeight="1" x14ac:dyDescent="0.2">
      <c r="A21" s="349"/>
      <c r="B21" s="350"/>
      <c r="C21" s="351"/>
      <c r="D21" s="300"/>
      <c r="E21" s="303"/>
      <c r="F21" s="271"/>
      <c r="G21" s="18" t="s">
        <v>155</v>
      </c>
      <c r="H21" s="17">
        <v>-1</v>
      </c>
    </row>
    <row r="22" spans="1:8" ht="14.25" customHeight="1" x14ac:dyDescent="0.2">
      <c r="A22" s="349"/>
      <c r="B22" s="350"/>
      <c r="C22" s="351"/>
      <c r="D22" s="362">
        <v>2</v>
      </c>
      <c r="E22" s="271" t="s">
        <v>166</v>
      </c>
      <c r="F22" s="271"/>
      <c r="G22" s="27" t="s">
        <v>152</v>
      </c>
      <c r="H22" s="28" t="s">
        <v>153</v>
      </c>
    </row>
    <row r="23" spans="1:8" ht="14.25" customHeight="1" x14ac:dyDescent="0.2">
      <c r="A23" s="349"/>
      <c r="B23" s="350"/>
      <c r="C23" s="351"/>
      <c r="D23" s="363"/>
      <c r="E23" s="271"/>
      <c r="F23" s="271"/>
      <c r="G23" s="16" t="s">
        <v>154</v>
      </c>
      <c r="H23" s="17">
        <v>0</v>
      </c>
    </row>
    <row r="24" spans="1:8" ht="14.25" customHeight="1" x14ac:dyDescent="0.2">
      <c r="A24" s="349"/>
      <c r="B24" s="350"/>
      <c r="C24" s="351"/>
      <c r="D24" s="363"/>
      <c r="E24" s="271"/>
      <c r="F24" s="271"/>
      <c r="G24" s="18" t="s">
        <v>155</v>
      </c>
      <c r="H24" s="17">
        <v>-1</v>
      </c>
    </row>
    <row r="25" spans="1:8" ht="14.25" customHeight="1" x14ac:dyDescent="0.2">
      <c r="A25" s="349"/>
      <c r="B25" s="350"/>
      <c r="C25" s="351"/>
      <c r="D25" s="246">
        <v>3</v>
      </c>
      <c r="E25" s="271" t="s">
        <v>167</v>
      </c>
      <c r="F25" s="271"/>
      <c r="G25" s="27" t="s">
        <v>152</v>
      </c>
      <c r="H25" s="28" t="s">
        <v>153</v>
      </c>
    </row>
    <row r="26" spans="1:8" ht="14.25" customHeight="1" x14ac:dyDescent="0.2">
      <c r="A26" s="349"/>
      <c r="B26" s="350"/>
      <c r="C26" s="351"/>
      <c r="D26" s="246"/>
      <c r="E26" s="271"/>
      <c r="F26" s="271"/>
      <c r="G26" s="16" t="s">
        <v>154</v>
      </c>
      <c r="H26" s="17">
        <v>0</v>
      </c>
    </row>
    <row r="27" spans="1:8" ht="14.25" customHeight="1" thickBot="1" x14ac:dyDescent="0.25">
      <c r="A27" s="352"/>
      <c r="B27" s="353"/>
      <c r="C27" s="354"/>
      <c r="D27" s="265"/>
      <c r="E27" s="364"/>
      <c r="F27" s="364"/>
      <c r="G27" s="25" t="s">
        <v>155</v>
      </c>
      <c r="H27" s="26">
        <v>-1</v>
      </c>
    </row>
    <row r="28" spans="1:8" ht="30" customHeight="1" x14ac:dyDescent="0.2">
      <c r="A28" s="328" t="s">
        <v>168</v>
      </c>
      <c r="B28" s="329"/>
      <c r="C28" s="330"/>
      <c r="D28" s="300">
        <v>1</v>
      </c>
      <c r="E28" s="344" t="s">
        <v>169</v>
      </c>
      <c r="F28" s="344" t="s">
        <v>170</v>
      </c>
      <c r="G28" s="27" t="s">
        <v>152</v>
      </c>
      <c r="H28" s="28" t="s">
        <v>153</v>
      </c>
    </row>
    <row r="29" spans="1:8" ht="30" customHeight="1" x14ac:dyDescent="0.2">
      <c r="A29" s="338"/>
      <c r="B29" s="339"/>
      <c r="C29" s="340"/>
      <c r="D29" s="246"/>
      <c r="E29" s="268"/>
      <c r="F29" s="268"/>
      <c r="G29" s="16" t="s">
        <v>154</v>
      </c>
      <c r="H29" s="17">
        <v>0</v>
      </c>
    </row>
    <row r="30" spans="1:8" ht="30" customHeight="1" x14ac:dyDescent="0.2">
      <c r="A30" s="338"/>
      <c r="B30" s="339"/>
      <c r="C30" s="340"/>
      <c r="D30" s="246"/>
      <c r="E30" s="268"/>
      <c r="F30" s="268"/>
      <c r="G30" s="18" t="s">
        <v>155</v>
      </c>
      <c r="H30" s="17">
        <v>-1</v>
      </c>
    </row>
    <row r="31" spans="1:8" ht="30" customHeight="1" x14ac:dyDescent="0.2">
      <c r="A31" s="341"/>
      <c r="B31" s="342"/>
      <c r="C31" s="343"/>
      <c r="D31" s="246">
        <v>2</v>
      </c>
      <c r="E31" s="268" t="s">
        <v>171</v>
      </c>
      <c r="F31" s="268" t="s">
        <v>172</v>
      </c>
      <c r="G31" s="18" t="s">
        <v>152</v>
      </c>
      <c r="H31" s="19" t="s">
        <v>153</v>
      </c>
    </row>
    <row r="32" spans="1:8" ht="30" customHeight="1" x14ac:dyDescent="0.2">
      <c r="A32" s="334" t="s">
        <v>173</v>
      </c>
      <c r="B32" s="335"/>
      <c r="C32" s="335"/>
      <c r="D32" s="246"/>
      <c r="E32" s="268"/>
      <c r="F32" s="268"/>
      <c r="G32" s="16" t="s">
        <v>154</v>
      </c>
      <c r="H32" s="17">
        <v>0</v>
      </c>
    </row>
    <row r="33" spans="1:8" ht="30" customHeight="1" x14ac:dyDescent="0.2">
      <c r="A33" s="334"/>
      <c r="B33" s="335"/>
      <c r="C33" s="335"/>
      <c r="D33" s="246"/>
      <c r="E33" s="268"/>
      <c r="F33" s="268"/>
      <c r="G33" s="18" t="s">
        <v>155</v>
      </c>
      <c r="H33" s="17">
        <v>-1</v>
      </c>
    </row>
    <row r="34" spans="1:8" ht="30" customHeight="1" x14ac:dyDescent="0.2">
      <c r="A34" s="334" t="s">
        <v>174</v>
      </c>
      <c r="B34" s="335"/>
      <c r="C34" s="335"/>
      <c r="D34" s="246">
        <v>3</v>
      </c>
      <c r="E34" s="268" t="s">
        <v>175</v>
      </c>
      <c r="F34" s="268" t="s">
        <v>176</v>
      </c>
      <c r="G34" s="18" t="s">
        <v>152</v>
      </c>
      <c r="H34" s="19" t="s">
        <v>153</v>
      </c>
    </row>
    <row r="35" spans="1:8" ht="30" customHeight="1" x14ac:dyDescent="0.2">
      <c r="A35" s="334"/>
      <c r="B35" s="335"/>
      <c r="C35" s="335"/>
      <c r="D35" s="246"/>
      <c r="E35" s="268"/>
      <c r="F35" s="268"/>
      <c r="G35" s="16" t="s">
        <v>154</v>
      </c>
      <c r="H35" s="17">
        <v>0</v>
      </c>
    </row>
    <row r="36" spans="1:8" ht="30" customHeight="1" x14ac:dyDescent="0.2">
      <c r="A36" s="334" t="s">
        <v>177</v>
      </c>
      <c r="B36" s="336"/>
      <c r="C36" s="337"/>
      <c r="D36" s="246"/>
      <c r="E36" s="268"/>
      <c r="F36" s="268"/>
      <c r="G36" s="18" t="s">
        <v>155</v>
      </c>
      <c r="H36" s="17">
        <v>-1</v>
      </c>
    </row>
    <row r="37" spans="1:8" ht="30" customHeight="1" x14ac:dyDescent="0.2">
      <c r="A37" s="29"/>
      <c r="B37" s="30"/>
      <c r="C37" s="30"/>
      <c r="D37" s="246">
        <v>4</v>
      </c>
      <c r="E37" s="268" t="s">
        <v>178</v>
      </c>
      <c r="F37" s="268" t="s">
        <v>179</v>
      </c>
      <c r="G37" s="269" t="s">
        <v>180</v>
      </c>
      <c r="H37" s="288" t="s">
        <v>181</v>
      </c>
    </row>
    <row r="38" spans="1:8" ht="30" customHeight="1" x14ac:dyDescent="0.2">
      <c r="A38" s="328"/>
      <c r="B38" s="329"/>
      <c r="C38" s="330"/>
      <c r="D38" s="246"/>
      <c r="E38" s="268"/>
      <c r="F38" s="268"/>
      <c r="G38" s="269"/>
      <c r="H38" s="288"/>
    </row>
    <row r="39" spans="1:8" ht="30" customHeight="1" thickBot="1" x14ac:dyDescent="0.25">
      <c r="A39" s="331"/>
      <c r="B39" s="332"/>
      <c r="C39" s="333"/>
      <c r="D39" s="265"/>
      <c r="E39" s="345"/>
      <c r="F39" s="345"/>
      <c r="G39" s="326"/>
      <c r="H39" s="327"/>
    </row>
    <row r="40" spans="1:8" ht="14.25" customHeight="1" x14ac:dyDescent="0.2">
      <c r="A40" s="313" t="s">
        <v>182</v>
      </c>
      <c r="B40" s="314"/>
      <c r="C40" s="314"/>
      <c r="D40" s="323">
        <v>1</v>
      </c>
      <c r="E40" s="324" t="s">
        <v>183</v>
      </c>
      <c r="F40" s="325"/>
      <c r="G40" s="13" t="s">
        <v>152</v>
      </c>
      <c r="H40" s="14" t="s">
        <v>153</v>
      </c>
    </row>
    <row r="41" spans="1:8" ht="14.25" customHeight="1" x14ac:dyDescent="0.2">
      <c r="A41" s="315"/>
      <c r="B41" s="316"/>
      <c r="C41" s="316"/>
      <c r="D41" s="299"/>
      <c r="E41" s="302"/>
      <c r="F41" s="305"/>
      <c r="G41" s="16" t="s">
        <v>154</v>
      </c>
      <c r="H41" s="17">
        <v>0</v>
      </c>
    </row>
    <row r="42" spans="1:8" ht="14.25" customHeight="1" x14ac:dyDescent="0.2">
      <c r="A42" s="315"/>
      <c r="B42" s="316"/>
      <c r="C42" s="316"/>
      <c r="D42" s="300"/>
      <c r="E42" s="303"/>
      <c r="F42" s="306"/>
      <c r="G42" s="18" t="s">
        <v>155</v>
      </c>
      <c r="H42" s="17">
        <v>-1</v>
      </c>
    </row>
    <row r="43" spans="1:8" ht="14.25" customHeight="1" x14ac:dyDescent="0.2">
      <c r="A43" s="317"/>
      <c r="B43" s="318"/>
      <c r="C43" s="318"/>
      <c r="D43" s="298">
        <v>2</v>
      </c>
      <c r="E43" s="301" t="s">
        <v>184</v>
      </c>
      <c r="F43" s="304"/>
      <c r="G43" s="18" t="s">
        <v>152</v>
      </c>
      <c r="H43" s="19" t="s">
        <v>153</v>
      </c>
    </row>
    <row r="44" spans="1:8" ht="14.25" customHeight="1" x14ac:dyDescent="0.2">
      <c r="A44" s="317"/>
      <c r="B44" s="318"/>
      <c r="C44" s="318"/>
      <c r="D44" s="299"/>
      <c r="E44" s="302"/>
      <c r="F44" s="305"/>
      <c r="G44" s="16" t="s">
        <v>154</v>
      </c>
      <c r="H44" s="17">
        <v>0</v>
      </c>
    </row>
    <row r="45" spans="1:8" ht="14.25" customHeight="1" x14ac:dyDescent="0.2">
      <c r="A45" s="317"/>
      <c r="B45" s="318"/>
      <c r="C45" s="318"/>
      <c r="D45" s="300"/>
      <c r="E45" s="303"/>
      <c r="F45" s="306"/>
      <c r="G45" s="18" t="s">
        <v>155</v>
      </c>
      <c r="H45" s="17">
        <v>-1</v>
      </c>
    </row>
    <row r="46" spans="1:8" ht="14.25" customHeight="1" x14ac:dyDescent="0.2">
      <c r="A46" s="317"/>
      <c r="B46" s="318"/>
      <c r="C46" s="318"/>
      <c r="D46" s="298">
        <v>3</v>
      </c>
      <c r="E46" s="301" t="s">
        <v>185</v>
      </c>
      <c r="F46" s="304"/>
      <c r="G46" s="18" t="s">
        <v>152</v>
      </c>
      <c r="H46" s="19" t="s">
        <v>153</v>
      </c>
    </row>
    <row r="47" spans="1:8" ht="14.25" customHeight="1" x14ac:dyDescent="0.2">
      <c r="A47" s="317"/>
      <c r="B47" s="318"/>
      <c r="C47" s="318"/>
      <c r="D47" s="299"/>
      <c r="E47" s="302"/>
      <c r="F47" s="305"/>
      <c r="G47" s="16" t="s">
        <v>154</v>
      </c>
      <c r="H47" s="17">
        <v>0</v>
      </c>
    </row>
    <row r="48" spans="1:8" ht="14.25" customHeight="1" x14ac:dyDescent="0.2">
      <c r="A48" s="317"/>
      <c r="B48" s="318"/>
      <c r="C48" s="318"/>
      <c r="D48" s="300"/>
      <c r="E48" s="303"/>
      <c r="F48" s="306"/>
      <c r="G48" s="18" t="s">
        <v>155</v>
      </c>
      <c r="H48" s="17">
        <v>-1</v>
      </c>
    </row>
    <row r="49" spans="1:8" ht="14.25" customHeight="1" x14ac:dyDescent="0.2">
      <c r="A49" s="317"/>
      <c r="B49" s="318"/>
      <c r="C49" s="318"/>
      <c r="D49" s="298">
        <v>4</v>
      </c>
      <c r="E49" s="301" t="s">
        <v>186</v>
      </c>
      <c r="F49" s="304"/>
      <c r="G49" s="18" t="s">
        <v>152</v>
      </c>
      <c r="H49" s="19" t="s">
        <v>153</v>
      </c>
    </row>
    <row r="50" spans="1:8" ht="14.25" customHeight="1" x14ac:dyDescent="0.2">
      <c r="A50" s="317"/>
      <c r="B50" s="318"/>
      <c r="C50" s="318"/>
      <c r="D50" s="299"/>
      <c r="E50" s="302"/>
      <c r="F50" s="305"/>
      <c r="G50" s="16" t="s">
        <v>154</v>
      </c>
      <c r="H50" s="17">
        <v>0</v>
      </c>
    </row>
    <row r="51" spans="1:8" ht="14.25" customHeight="1" x14ac:dyDescent="0.2">
      <c r="A51" s="317"/>
      <c r="B51" s="318"/>
      <c r="C51" s="318"/>
      <c r="D51" s="300"/>
      <c r="E51" s="303"/>
      <c r="F51" s="306"/>
      <c r="G51" s="18" t="s">
        <v>155</v>
      </c>
      <c r="H51" s="17">
        <v>-1</v>
      </c>
    </row>
    <row r="52" spans="1:8" ht="14.25" customHeight="1" x14ac:dyDescent="0.2">
      <c r="A52" s="317"/>
      <c r="B52" s="318"/>
      <c r="C52" s="318"/>
      <c r="D52" s="298">
        <v>5</v>
      </c>
      <c r="E52" s="301" t="s">
        <v>187</v>
      </c>
      <c r="F52" s="304"/>
      <c r="G52" s="18" t="s">
        <v>152</v>
      </c>
      <c r="H52" s="19" t="s">
        <v>153</v>
      </c>
    </row>
    <row r="53" spans="1:8" ht="14.25" customHeight="1" x14ac:dyDescent="0.2">
      <c r="A53" s="317"/>
      <c r="B53" s="318"/>
      <c r="C53" s="318"/>
      <c r="D53" s="299"/>
      <c r="E53" s="302"/>
      <c r="F53" s="305"/>
      <c r="G53" s="16" t="s">
        <v>154</v>
      </c>
      <c r="H53" s="17">
        <v>0</v>
      </c>
    </row>
    <row r="54" spans="1:8" ht="14.25" customHeight="1" x14ac:dyDescent="0.2">
      <c r="A54" s="317"/>
      <c r="B54" s="318"/>
      <c r="C54" s="318"/>
      <c r="D54" s="300"/>
      <c r="E54" s="303"/>
      <c r="F54" s="306"/>
      <c r="G54" s="18" t="s">
        <v>155</v>
      </c>
      <c r="H54" s="17">
        <v>-1</v>
      </c>
    </row>
    <row r="55" spans="1:8" ht="14.25" customHeight="1" x14ac:dyDescent="0.2">
      <c r="A55" s="317"/>
      <c r="B55" s="318"/>
      <c r="C55" s="318"/>
      <c r="D55" s="298">
        <v>6</v>
      </c>
      <c r="E55" s="301" t="s">
        <v>188</v>
      </c>
      <c r="F55" s="304"/>
      <c r="G55" s="18" t="s">
        <v>152</v>
      </c>
      <c r="H55" s="19" t="s">
        <v>153</v>
      </c>
    </row>
    <row r="56" spans="1:8" ht="14.25" customHeight="1" x14ac:dyDescent="0.2">
      <c r="A56" s="317"/>
      <c r="B56" s="318"/>
      <c r="C56" s="318"/>
      <c r="D56" s="299"/>
      <c r="E56" s="302"/>
      <c r="F56" s="305"/>
      <c r="G56" s="16" t="s">
        <v>154</v>
      </c>
      <c r="H56" s="17">
        <v>0</v>
      </c>
    </row>
    <row r="57" spans="1:8" ht="14.25" customHeight="1" x14ac:dyDescent="0.2">
      <c r="A57" s="317"/>
      <c r="B57" s="318"/>
      <c r="C57" s="318"/>
      <c r="D57" s="300"/>
      <c r="E57" s="303"/>
      <c r="F57" s="306"/>
      <c r="G57" s="18" t="s">
        <v>155</v>
      </c>
      <c r="H57" s="17">
        <v>-1</v>
      </c>
    </row>
    <row r="58" spans="1:8" ht="14.25" customHeight="1" x14ac:dyDescent="0.2">
      <c r="A58" s="317"/>
      <c r="B58" s="318"/>
      <c r="C58" s="318"/>
      <c r="D58" s="298">
        <v>7</v>
      </c>
      <c r="E58" s="301" t="s">
        <v>189</v>
      </c>
      <c r="F58" s="304"/>
      <c r="G58" s="18" t="s">
        <v>152</v>
      </c>
      <c r="H58" s="19" t="s">
        <v>153</v>
      </c>
    </row>
    <row r="59" spans="1:8" ht="14.25" customHeight="1" x14ac:dyDescent="0.2">
      <c r="A59" s="317"/>
      <c r="B59" s="318"/>
      <c r="C59" s="318"/>
      <c r="D59" s="299"/>
      <c r="E59" s="302"/>
      <c r="F59" s="305"/>
      <c r="G59" s="16" t="s">
        <v>154</v>
      </c>
      <c r="H59" s="17">
        <v>0</v>
      </c>
    </row>
    <row r="60" spans="1:8" ht="14.25" customHeight="1" x14ac:dyDescent="0.2">
      <c r="A60" s="317"/>
      <c r="B60" s="318"/>
      <c r="C60" s="318"/>
      <c r="D60" s="300"/>
      <c r="E60" s="303"/>
      <c r="F60" s="306"/>
      <c r="G60" s="18" t="s">
        <v>155</v>
      </c>
      <c r="H60" s="17">
        <v>-1</v>
      </c>
    </row>
    <row r="61" spans="1:8" ht="14.25" customHeight="1" x14ac:dyDescent="0.2">
      <c r="A61" s="317"/>
      <c r="B61" s="318"/>
      <c r="C61" s="318"/>
      <c r="D61" s="298">
        <v>8</v>
      </c>
      <c r="E61" s="301" t="s">
        <v>190</v>
      </c>
      <c r="F61" s="304"/>
      <c r="G61" s="18" t="s">
        <v>152</v>
      </c>
      <c r="H61" s="19" t="s">
        <v>153</v>
      </c>
    </row>
    <row r="62" spans="1:8" ht="14.25" customHeight="1" x14ac:dyDescent="0.2">
      <c r="A62" s="317"/>
      <c r="B62" s="318"/>
      <c r="C62" s="318"/>
      <c r="D62" s="299"/>
      <c r="E62" s="302"/>
      <c r="F62" s="305"/>
      <c r="G62" s="16" t="s">
        <v>154</v>
      </c>
      <c r="H62" s="17">
        <v>0</v>
      </c>
    </row>
    <row r="63" spans="1:8" ht="14.25" customHeight="1" x14ac:dyDescent="0.2">
      <c r="A63" s="317"/>
      <c r="B63" s="318"/>
      <c r="C63" s="318"/>
      <c r="D63" s="300"/>
      <c r="E63" s="303"/>
      <c r="F63" s="306"/>
      <c r="G63" s="18" t="s">
        <v>155</v>
      </c>
      <c r="H63" s="17">
        <v>-1</v>
      </c>
    </row>
    <row r="64" spans="1:8" ht="14.25" customHeight="1" x14ac:dyDescent="0.2">
      <c r="A64" s="317"/>
      <c r="B64" s="318"/>
      <c r="C64" s="318"/>
      <c r="D64" s="298">
        <v>9</v>
      </c>
      <c r="E64" s="301" t="s">
        <v>191</v>
      </c>
      <c r="F64" s="304"/>
      <c r="G64" s="18" t="s">
        <v>152</v>
      </c>
      <c r="H64" s="19" t="s">
        <v>153</v>
      </c>
    </row>
    <row r="65" spans="1:8" ht="14.25" customHeight="1" x14ac:dyDescent="0.2">
      <c r="A65" s="317"/>
      <c r="B65" s="318"/>
      <c r="C65" s="318"/>
      <c r="D65" s="299"/>
      <c r="E65" s="302"/>
      <c r="F65" s="305"/>
      <c r="G65" s="16" t="s">
        <v>154</v>
      </c>
      <c r="H65" s="17">
        <v>0</v>
      </c>
    </row>
    <row r="66" spans="1:8" ht="14.25" customHeight="1" x14ac:dyDescent="0.2">
      <c r="A66" s="317"/>
      <c r="B66" s="318"/>
      <c r="C66" s="318"/>
      <c r="D66" s="300"/>
      <c r="E66" s="303"/>
      <c r="F66" s="306"/>
      <c r="G66" s="18" t="s">
        <v>155</v>
      </c>
      <c r="H66" s="17">
        <v>-1</v>
      </c>
    </row>
    <row r="67" spans="1:8" ht="14.25" customHeight="1" x14ac:dyDescent="0.2">
      <c r="A67" s="317"/>
      <c r="B67" s="318"/>
      <c r="C67" s="318"/>
      <c r="D67" s="298">
        <v>10</v>
      </c>
      <c r="E67" s="301" t="s">
        <v>192</v>
      </c>
      <c r="F67" s="304"/>
      <c r="G67" s="18" t="s">
        <v>152</v>
      </c>
      <c r="H67" s="19" t="s">
        <v>153</v>
      </c>
    </row>
    <row r="68" spans="1:8" ht="14.25" customHeight="1" x14ac:dyDescent="0.2">
      <c r="A68" s="317"/>
      <c r="B68" s="318"/>
      <c r="C68" s="318"/>
      <c r="D68" s="299"/>
      <c r="E68" s="302"/>
      <c r="F68" s="305"/>
      <c r="G68" s="16" t="s">
        <v>154</v>
      </c>
      <c r="H68" s="17">
        <v>0</v>
      </c>
    </row>
    <row r="69" spans="1:8" ht="14.25" customHeight="1" x14ac:dyDescent="0.2">
      <c r="A69" s="317"/>
      <c r="B69" s="318"/>
      <c r="C69" s="318"/>
      <c r="D69" s="300"/>
      <c r="E69" s="303"/>
      <c r="F69" s="306"/>
      <c r="G69" s="18" t="s">
        <v>155</v>
      </c>
      <c r="H69" s="17">
        <v>-1</v>
      </c>
    </row>
    <row r="70" spans="1:8" ht="14.25" customHeight="1" x14ac:dyDescent="0.2">
      <c r="A70" s="317"/>
      <c r="B70" s="318"/>
      <c r="C70" s="318"/>
      <c r="D70" s="298">
        <v>11</v>
      </c>
      <c r="E70" s="311" t="s">
        <v>193</v>
      </c>
      <c r="F70" s="304"/>
      <c r="G70" s="18" t="s">
        <v>152</v>
      </c>
      <c r="H70" s="19" t="s">
        <v>153</v>
      </c>
    </row>
    <row r="71" spans="1:8" ht="14.25" customHeight="1" x14ac:dyDescent="0.2">
      <c r="A71" s="317"/>
      <c r="B71" s="318"/>
      <c r="C71" s="318"/>
      <c r="D71" s="299"/>
      <c r="E71" s="308"/>
      <c r="F71" s="305"/>
      <c r="G71" s="16" t="s">
        <v>154</v>
      </c>
      <c r="H71" s="17">
        <v>0</v>
      </c>
    </row>
    <row r="72" spans="1:8" ht="14.25" customHeight="1" x14ac:dyDescent="0.2">
      <c r="A72" s="317"/>
      <c r="B72" s="318"/>
      <c r="C72" s="318"/>
      <c r="D72" s="300"/>
      <c r="E72" s="312"/>
      <c r="F72" s="306"/>
      <c r="G72" s="18" t="s">
        <v>155</v>
      </c>
      <c r="H72" s="17">
        <v>-1</v>
      </c>
    </row>
    <row r="73" spans="1:8" ht="14.25" customHeight="1" x14ac:dyDescent="0.2">
      <c r="A73" s="317"/>
      <c r="B73" s="318"/>
      <c r="C73" s="318"/>
      <c r="D73" s="298">
        <v>12</v>
      </c>
      <c r="E73" s="301" t="s">
        <v>194</v>
      </c>
      <c r="F73" s="304"/>
      <c r="G73" s="18" t="s">
        <v>152</v>
      </c>
      <c r="H73" s="19" t="s">
        <v>153</v>
      </c>
    </row>
    <row r="74" spans="1:8" ht="14.25" customHeight="1" x14ac:dyDescent="0.2">
      <c r="A74" s="317"/>
      <c r="B74" s="318"/>
      <c r="C74" s="318"/>
      <c r="D74" s="299"/>
      <c r="E74" s="302"/>
      <c r="F74" s="305"/>
      <c r="G74" s="16" t="s">
        <v>154</v>
      </c>
      <c r="H74" s="17">
        <v>0</v>
      </c>
    </row>
    <row r="75" spans="1:8" ht="14.25" customHeight="1" x14ac:dyDescent="0.2">
      <c r="A75" s="317"/>
      <c r="B75" s="318"/>
      <c r="C75" s="318"/>
      <c r="D75" s="300"/>
      <c r="E75" s="303"/>
      <c r="F75" s="306"/>
      <c r="G75" s="18" t="s">
        <v>155</v>
      </c>
      <c r="H75" s="17">
        <v>-1</v>
      </c>
    </row>
    <row r="76" spans="1:8" ht="14.25" customHeight="1" x14ac:dyDescent="0.2">
      <c r="A76" s="317"/>
      <c r="B76" s="318"/>
      <c r="C76" s="318"/>
      <c r="D76" s="298">
        <v>13</v>
      </c>
      <c r="E76" s="301" t="s">
        <v>195</v>
      </c>
      <c r="F76" s="304"/>
      <c r="G76" s="18" t="s">
        <v>152</v>
      </c>
      <c r="H76" s="19" t="s">
        <v>153</v>
      </c>
    </row>
    <row r="77" spans="1:8" ht="14.25" customHeight="1" x14ac:dyDescent="0.2">
      <c r="A77" s="317"/>
      <c r="B77" s="318"/>
      <c r="C77" s="318"/>
      <c r="D77" s="299"/>
      <c r="E77" s="302"/>
      <c r="F77" s="305"/>
      <c r="G77" s="16" t="s">
        <v>154</v>
      </c>
      <c r="H77" s="17">
        <v>0</v>
      </c>
    </row>
    <row r="78" spans="1:8" ht="14.25" customHeight="1" x14ac:dyDescent="0.2">
      <c r="A78" s="317"/>
      <c r="B78" s="318"/>
      <c r="C78" s="318"/>
      <c r="D78" s="300"/>
      <c r="E78" s="303"/>
      <c r="F78" s="306"/>
      <c r="G78" s="18" t="s">
        <v>155</v>
      </c>
      <c r="H78" s="17">
        <v>-1</v>
      </c>
    </row>
    <row r="79" spans="1:8" ht="14.25" customHeight="1" x14ac:dyDescent="0.2">
      <c r="A79" s="317"/>
      <c r="B79" s="318"/>
      <c r="C79" s="318"/>
      <c r="D79" s="298">
        <v>14</v>
      </c>
      <c r="E79" s="301" t="s">
        <v>196</v>
      </c>
      <c r="F79" s="304"/>
      <c r="G79" s="18" t="s">
        <v>152</v>
      </c>
      <c r="H79" s="19" t="s">
        <v>153</v>
      </c>
    </row>
    <row r="80" spans="1:8" ht="14.25" customHeight="1" x14ac:dyDescent="0.2">
      <c r="A80" s="317"/>
      <c r="B80" s="318"/>
      <c r="C80" s="318"/>
      <c r="D80" s="299"/>
      <c r="E80" s="302"/>
      <c r="F80" s="305"/>
      <c r="G80" s="16" t="s">
        <v>154</v>
      </c>
      <c r="H80" s="17">
        <v>0</v>
      </c>
    </row>
    <row r="81" spans="1:8" ht="14.25" customHeight="1" x14ac:dyDescent="0.2">
      <c r="A81" s="317"/>
      <c r="B81" s="318"/>
      <c r="C81" s="318"/>
      <c r="D81" s="300"/>
      <c r="E81" s="303"/>
      <c r="F81" s="306"/>
      <c r="G81" s="18" t="s">
        <v>155</v>
      </c>
      <c r="H81" s="17">
        <v>-1</v>
      </c>
    </row>
    <row r="82" spans="1:8" ht="14.25" customHeight="1" x14ac:dyDescent="0.2">
      <c r="A82" s="317"/>
      <c r="B82" s="318"/>
      <c r="C82" s="318"/>
      <c r="D82" s="298">
        <v>15</v>
      </c>
      <c r="E82" s="301" t="s">
        <v>197</v>
      </c>
      <c r="F82" s="304"/>
      <c r="G82" s="18" t="s">
        <v>152</v>
      </c>
      <c r="H82" s="19" t="s">
        <v>153</v>
      </c>
    </row>
    <row r="83" spans="1:8" ht="14.25" customHeight="1" x14ac:dyDescent="0.2">
      <c r="A83" s="317"/>
      <c r="B83" s="318"/>
      <c r="C83" s="318"/>
      <c r="D83" s="299"/>
      <c r="E83" s="302"/>
      <c r="F83" s="305"/>
      <c r="G83" s="16" t="s">
        <v>154</v>
      </c>
      <c r="H83" s="17">
        <v>0</v>
      </c>
    </row>
    <row r="84" spans="1:8" ht="14.25" customHeight="1" x14ac:dyDescent="0.2">
      <c r="A84" s="317"/>
      <c r="B84" s="318"/>
      <c r="C84" s="318"/>
      <c r="D84" s="300"/>
      <c r="E84" s="303"/>
      <c r="F84" s="306"/>
      <c r="G84" s="18" t="s">
        <v>155</v>
      </c>
      <c r="H84" s="17">
        <v>-1</v>
      </c>
    </row>
    <row r="85" spans="1:8" ht="14.25" customHeight="1" x14ac:dyDescent="0.2">
      <c r="A85" s="317"/>
      <c r="B85" s="318"/>
      <c r="C85" s="318"/>
      <c r="D85" s="298">
        <v>16</v>
      </c>
      <c r="E85" s="301" t="s">
        <v>198</v>
      </c>
      <c r="F85" s="304"/>
      <c r="G85" s="18" t="s">
        <v>152</v>
      </c>
      <c r="H85" s="19" t="s">
        <v>153</v>
      </c>
    </row>
    <row r="86" spans="1:8" ht="14.25" customHeight="1" x14ac:dyDescent="0.2">
      <c r="A86" s="319"/>
      <c r="B86" s="320"/>
      <c r="C86" s="320"/>
      <c r="D86" s="299"/>
      <c r="E86" s="302"/>
      <c r="F86" s="305"/>
      <c r="G86" s="16" t="s">
        <v>154</v>
      </c>
      <c r="H86" s="17">
        <v>0</v>
      </c>
    </row>
    <row r="87" spans="1:8" ht="14.25" customHeight="1" x14ac:dyDescent="0.2">
      <c r="A87" s="319"/>
      <c r="B87" s="320"/>
      <c r="C87" s="320"/>
      <c r="D87" s="300"/>
      <c r="E87" s="303"/>
      <c r="F87" s="306"/>
      <c r="G87" s="18" t="s">
        <v>155</v>
      </c>
      <c r="H87" s="17">
        <v>-1</v>
      </c>
    </row>
    <row r="88" spans="1:8" ht="14.25" customHeight="1" x14ac:dyDescent="0.2">
      <c r="A88" s="319"/>
      <c r="B88" s="320"/>
      <c r="C88" s="320"/>
      <c r="D88" s="298">
        <v>17</v>
      </c>
      <c r="E88" s="308" t="s">
        <v>199</v>
      </c>
      <c r="F88" s="304"/>
      <c r="G88" s="18" t="s">
        <v>152</v>
      </c>
      <c r="H88" s="19" t="s">
        <v>153</v>
      </c>
    </row>
    <row r="89" spans="1:8" ht="14.25" customHeight="1" x14ac:dyDescent="0.2">
      <c r="A89" s="319"/>
      <c r="B89" s="320"/>
      <c r="C89" s="320"/>
      <c r="D89" s="299"/>
      <c r="E89" s="308"/>
      <c r="F89" s="305"/>
      <c r="G89" s="16" t="s">
        <v>154</v>
      </c>
      <c r="H89" s="17">
        <v>0</v>
      </c>
    </row>
    <row r="90" spans="1:8" ht="14.25" customHeight="1" thickBot="1" x14ac:dyDescent="0.25">
      <c r="A90" s="321"/>
      <c r="B90" s="322"/>
      <c r="C90" s="322"/>
      <c r="D90" s="307"/>
      <c r="E90" s="309"/>
      <c r="F90" s="310"/>
      <c r="G90" s="25" t="s">
        <v>155</v>
      </c>
      <c r="H90" s="26">
        <v>-1</v>
      </c>
    </row>
    <row r="91" spans="1:8" ht="14.25" customHeight="1" x14ac:dyDescent="0.25">
      <c r="A91" s="289" t="s">
        <v>200</v>
      </c>
      <c r="B91" s="290"/>
      <c r="C91" s="290"/>
      <c r="D91" s="254">
        <v>1</v>
      </c>
      <c r="E91" s="297" t="s">
        <v>201</v>
      </c>
      <c r="F91" s="255"/>
      <c r="G91" s="31" t="s">
        <v>152</v>
      </c>
      <c r="H91" s="32" t="s">
        <v>153</v>
      </c>
    </row>
    <row r="92" spans="1:8" ht="14.25" customHeight="1" x14ac:dyDescent="0.25">
      <c r="A92" s="291"/>
      <c r="B92" s="292"/>
      <c r="C92" s="292"/>
      <c r="D92" s="246"/>
      <c r="E92" s="247"/>
      <c r="F92" s="247"/>
      <c r="G92" s="33" t="s">
        <v>154</v>
      </c>
      <c r="H92" s="34">
        <v>0</v>
      </c>
    </row>
    <row r="93" spans="1:8" ht="14.25" customHeight="1" x14ac:dyDescent="0.25">
      <c r="A93" s="291"/>
      <c r="B93" s="292"/>
      <c r="C93" s="292"/>
      <c r="D93" s="246"/>
      <c r="E93" s="247"/>
      <c r="F93" s="247"/>
      <c r="G93" s="35" t="s">
        <v>155</v>
      </c>
      <c r="H93" s="34">
        <v>-1</v>
      </c>
    </row>
    <row r="94" spans="1:8" ht="14.25" customHeight="1" x14ac:dyDescent="0.25">
      <c r="A94" s="291"/>
      <c r="B94" s="292"/>
      <c r="C94" s="292"/>
      <c r="D94" s="246">
        <v>2</v>
      </c>
      <c r="E94" s="268" t="s">
        <v>202</v>
      </c>
      <c r="F94" s="247"/>
      <c r="G94" s="35" t="s">
        <v>152</v>
      </c>
      <c r="H94" s="36" t="s">
        <v>153</v>
      </c>
    </row>
    <row r="95" spans="1:8" ht="14.25" customHeight="1" x14ac:dyDescent="0.25">
      <c r="A95" s="291"/>
      <c r="B95" s="292"/>
      <c r="C95" s="292"/>
      <c r="D95" s="246"/>
      <c r="E95" s="247"/>
      <c r="F95" s="247"/>
      <c r="G95" s="33" t="s">
        <v>154</v>
      </c>
      <c r="H95" s="34">
        <v>0</v>
      </c>
    </row>
    <row r="96" spans="1:8" ht="14.25" customHeight="1" x14ac:dyDescent="0.25">
      <c r="A96" s="291"/>
      <c r="B96" s="292"/>
      <c r="C96" s="292"/>
      <c r="D96" s="246"/>
      <c r="E96" s="247"/>
      <c r="F96" s="247"/>
      <c r="G96" s="35" t="s">
        <v>155</v>
      </c>
      <c r="H96" s="34">
        <v>-1</v>
      </c>
    </row>
    <row r="97" spans="1:8" ht="14.25" customHeight="1" x14ac:dyDescent="0.25">
      <c r="A97" s="291"/>
      <c r="B97" s="292"/>
      <c r="C97" s="292"/>
      <c r="D97" s="246">
        <v>3</v>
      </c>
      <c r="E97" s="268" t="s">
        <v>203</v>
      </c>
      <c r="F97" s="247"/>
      <c r="G97" s="35" t="s">
        <v>152</v>
      </c>
      <c r="H97" s="36" t="s">
        <v>153</v>
      </c>
    </row>
    <row r="98" spans="1:8" ht="14.25" customHeight="1" x14ac:dyDescent="0.25">
      <c r="A98" s="291"/>
      <c r="B98" s="292"/>
      <c r="C98" s="292"/>
      <c r="D98" s="246"/>
      <c r="E98" s="247"/>
      <c r="F98" s="247"/>
      <c r="G98" s="33" t="s">
        <v>154</v>
      </c>
      <c r="H98" s="34">
        <v>0</v>
      </c>
    </row>
    <row r="99" spans="1:8" ht="14.25" customHeight="1" x14ac:dyDescent="0.25">
      <c r="A99" s="291"/>
      <c r="B99" s="292"/>
      <c r="C99" s="292"/>
      <c r="D99" s="246"/>
      <c r="E99" s="247"/>
      <c r="F99" s="247"/>
      <c r="G99" s="35" t="s">
        <v>155</v>
      </c>
      <c r="H99" s="34">
        <v>-1</v>
      </c>
    </row>
    <row r="100" spans="1:8" ht="14.25" customHeight="1" x14ac:dyDescent="0.2">
      <c r="A100" s="291"/>
      <c r="B100" s="292"/>
      <c r="C100" s="292"/>
      <c r="D100" s="246">
        <v>4</v>
      </c>
      <c r="E100" s="268" t="s">
        <v>204</v>
      </c>
      <c r="F100" s="271" t="s">
        <v>205</v>
      </c>
      <c r="G100" s="269" t="s">
        <v>180</v>
      </c>
      <c r="H100" s="288" t="s">
        <v>181</v>
      </c>
    </row>
    <row r="101" spans="1:8" ht="14.25" customHeight="1" x14ac:dyDescent="0.2">
      <c r="A101" s="291"/>
      <c r="B101" s="292"/>
      <c r="C101" s="292"/>
      <c r="D101" s="246"/>
      <c r="E101" s="270"/>
      <c r="F101" s="271"/>
      <c r="G101" s="269"/>
      <c r="H101" s="288"/>
    </row>
    <row r="102" spans="1:8" ht="14.25" customHeight="1" x14ac:dyDescent="0.2">
      <c r="A102" s="291"/>
      <c r="B102" s="292"/>
      <c r="C102" s="292"/>
      <c r="D102" s="246"/>
      <c r="E102" s="270"/>
      <c r="F102" s="271"/>
      <c r="G102" s="269"/>
      <c r="H102" s="288"/>
    </row>
    <row r="103" spans="1:8" ht="14.25" customHeight="1" x14ac:dyDescent="0.2">
      <c r="A103" s="291"/>
      <c r="B103" s="292"/>
      <c r="C103" s="292"/>
      <c r="D103" s="246">
        <v>5</v>
      </c>
      <c r="E103" s="268" t="s">
        <v>206</v>
      </c>
      <c r="F103" s="271" t="s">
        <v>205</v>
      </c>
      <c r="G103" s="269" t="s">
        <v>180</v>
      </c>
      <c r="H103" s="288" t="s">
        <v>181</v>
      </c>
    </row>
    <row r="104" spans="1:8" ht="14.25" customHeight="1" x14ac:dyDescent="0.2">
      <c r="A104" s="291"/>
      <c r="B104" s="292"/>
      <c r="C104" s="292"/>
      <c r="D104" s="246"/>
      <c r="E104" s="247"/>
      <c r="F104" s="271"/>
      <c r="G104" s="269"/>
      <c r="H104" s="288"/>
    </row>
    <row r="105" spans="1:8" ht="14.25" customHeight="1" x14ac:dyDescent="0.2">
      <c r="A105" s="291"/>
      <c r="B105" s="292"/>
      <c r="C105" s="292"/>
      <c r="D105" s="246"/>
      <c r="E105" s="247"/>
      <c r="F105" s="271"/>
      <c r="G105" s="269"/>
      <c r="H105" s="288"/>
    </row>
    <row r="106" spans="1:8" ht="14.25" customHeight="1" x14ac:dyDescent="0.25">
      <c r="A106" s="291"/>
      <c r="B106" s="292"/>
      <c r="C106" s="292"/>
      <c r="D106" s="246">
        <v>6</v>
      </c>
      <c r="E106" s="268" t="s">
        <v>207</v>
      </c>
      <c r="F106" s="247"/>
      <c r="G106" s="35" t="s">
        <v>152</v>
      </c>
      <c r="H106" s="36" t="s">
        <v>208</v>
      </c>
    </row>
    <row r="107" spans="1:8" ht="14.25" customHeight="1" x14ac:dyDescent="0.25">
      <c r="A107" s="291"/>
      <c r="B107" s="292"/>
      <c r="C107" s="292"/>
      <c r="D107" s="246"/>
      <c r="E107" s="247"/>
      <c r="F107" s="247"/>
      <c r="G107" s="33" t="s">
        <v>154</v>
      </c>
      <c r="H107" s="34">
        <v>-1</v>
      </c>
    </row>
    <row r="108" spans="1:8" ht="14.25" customHeight="1" x14ac:dyDescent="0.25">
      <c r="A108" s="291"/>
      <c r="B108" s="292"/>
      <c r="C108" s="292"/>
      <c r="D108" s="246"/>
      <c r="E108" s="247"/>
      <c r="F108" s="247"/>
      <c r="G108" s="35" t="s">
        <v>155</v>
      </c>
      <c r="H108" s="34">
        <v>-2</v>
      </c>
    </row>
    <row r="109" spans="1:8" ht="14.25" customHeight="1" x14ac:dyDescent="0.25">
      <c r="A109" s="291"/>
      <c r="B109" s="292"/>
      <c r="C109" s="292"/>
      <c r="D109" s="246">
        <v>7</v>
      </c>
      <c r="E109" s="268" t="s">
        <v>209</v>
      </c>
      <c r="F109" s="247"/>
      <c r="G109" s="35" t="s">
        <v>152</v>
      </c>
      <c r="H109" s="36" t="s">
        <v>153</v>
      </c>
    </row>
    <row r="110" spans="1:8" ht="14.25" customHeight="1" x14ac:dyDescent="0.25">
      <c r="A110" s="291"/>
      <c r="B110" s="292"/>
      <c r="C110" s="292"/>
      <c r="D110" s="246"/>
      <c r="E110" s="247"/>
      <c r="F110" s="247"/>
      <c r="G110" s="33" t="s">
        <v>154</v>
      </c>
      <c r="H110" s="34">
        <v>0</v>
      </c>
    </row>
    <row r="111" spans="1:8" ht="14.25" customHeight="1" x14ac:dyDescent="0.25">
      <c r="A111" s="291"/>
      <c r="B111" s="292"/>
      <c r="C111" s="292"/>
      <c r="D111" s="246"/>
      <c r="E111" s="247"/>
      <c r="F111" s="247"/>
      <c r="G111" s="35" t="s">
        <v>155</v>
      </c>
      <c r="H111" s="34">
        <v>-1</v>
      </c>
    </row>
    <row r="112" spans="1:8" ht="14.25" customHeight="1" x14ac:dyDescent="0.2">
      <c r="A112" s="291"/>
      <c r="B112" s="292"/>
      <c r="C112" s="293"/>
      <c r="D112" s="246">
        <v>8</v>
      </c>
      <c r="E112" s="268" t="s">
        <v>210</v>
      </c>
      <c r="F112" s="271" t="s">
        <v>205</v>
      </c>
      <c r="G112" s="269" t="s">
        <v>180</v>
      </c>
      <c r="H112" s="267" t="s">
        <v>181</v>
      </c>
    </row>
    <row r="113" spans="1:8" ht="14.25" customHeight="1" x14ac:dyDescent="0.2">
      <c r="A113" s="294"/>
      <c r="B113" s="295"/>
      <c r="C113" s="296"/>
      <c r="D113" s="246"/>
      <c r="E113" s="247"/>
      <c r="F113" s="271"/>
      <c r="G113" s="269"/>
      <c r="H113" s="267"/>
    </row>
    <row r="114" spans="1:8" ht="14.25" customHeight="1" x14ac:dyDescent="0.2">
      <c r="A114" s="272" t="s">
        <v>211</v>
      </c>
      <c r="B114" s="273"/>
      <c r="C114" s="273"/>
      <c r="D114" s="246"/>
      <c r="E114" s="247"/>
      <c r="F114" s="271"/>
      <c r="G114" s="269"/>
      <c r="H114" s="267"/>
    </row>
    <row r="115" spans="1:8" ht="14.25" customHeight="1" x14ac:dyDescent="0.25">
      <c r="A115" s="272"/>
      <c r="B115" s="273"/>
      <c r="C115" s="273"/>
      <c r="D115" s="246">
        <v>9</v>
      </c>
      <c r="E115" s="268" t="s">
        <v>212</v>
      </c>
      <c r="F115" s="247"/>
      <c r="G115" s="35" t="s">
        <v>152</v>
      </c>
      <c r="H115" s="36" t="s">
        <v>153</v>
      </c>
    </row>
    <row r="116" spans="1:8" ht="14.25" customHeight="1" x14ac:dyDescent="0.25">
      <c r="A116" s="272" t="s">
        <v>213</v>
      </c>
      <c r="B116" s="273"/>
      <c r="C116" s="273"/>
      <c r="D116" s="246"/>
      <c r="E116" s="247"/>
      <c r="F116" s="247"/>
      <c r="G116" s="33" t="s">
        <v>154</v>
      </c>
      <c r="H116" s="34">
        <v>0</v>
      </c>
    </row>
    <row r="117" spans="1:8" ht="14.25" customHeight="1" x14ac:dyDescent="0.25">
      <c r="A117" s="272"/>
      <c r="B117" s="273"/>
      <c r="C117" s="273"/>
      <c r="D117" s="246"/>
      <c r="E117" s="247"/>
      <c r="F117" s="247"/>
      <c r="G117" s="35" t="s">
        <v>155</v>
      </c>
      <c r="H117" s="34">
        <v>-1</v>
      </c>
    </row>
    <row r="118" spans="1:8" ht="19.899999999999999" customHeight="1" x14ac:dyDescent="0.25">
      <c r="A118" s="272" t="s">
        <v>214</v>
      </c>
      <c r="B118" s="273"/>
      <c r="C118" s="273"/>
      <c r="D118" s="246">
        <v>10</v>
      </c>
      <c r="E118" s="268" t="s">
        <v>215</v>
      </c>
      <c r="F118" s="247"/>
      <c r="G118" s="35" t="s">
        <v>152</v>
      </c>
      <c r="H118" s="36" t="s">
        <v>153</v>
      </c>
    </row>
    <row r="119" spans="1:8" ht="19.899999999999999" customHeight="1" x14ac:dyDescent="0.25">
      <c r="A119" s="272"/>
      <c r="B119" s="273"/>
      <c r="C119" s="273"/>
      <c r="D119" s="246"/>
      <c r="E119" s="247"/>
      <c r="F119" s="247"/>
      <c r="G119" s="33" t="s">
        <v>154</v>
      </c>
      <c r="H119" s="34">
        <v>0</v>
      </c>
    </row>
    <row r="120" spans="1:8" ht="19.899999999999999" customHeight="1" x14ac:dyDescent="0.25">
      <c r="A120" s="272" t="s">
        <v>216</v>
      </c>
      <c r="B120" s="273"/>
      <c r="C120" s="273"/>
      <c r="D120" s="246"/>
      <c r="E120" s="247"/>
      <c r="F120" s="247"/>
      <c r="G120" s="35" t="s">
        <v>155</v>
      </c>
      <c r="H120" s="34">
        <v>-1</v>
      </c>
    </row>
    <row r="121" spans="1:8" ht="19.899999999999999" customHeight="1" x14ac:dyDescent="0.25">
      <c r="A121" s="272"/>
      <c r="B121" s="273"/>
      <c r="C121" s="273"/>
      <c r="D121" s="246">
        <v>11</v>
      </c>
      <c r="E121" s="268" t="s">
        <v>217</v>
      </c>
      <c r="F121" s="247"/>
      <c r="G121" s="35" t="s">
        <v>152</v>
      </c>
      <c r="H121" s="34">
        <v>0</v>
      </c>
    </row>
    <row r="122" spans="1:8" ht="19.899999999999999" customHeight="1" x14ac:dyDescent="0.25">
      <c r="A122" s="274"/>
      <c r="B122" s="275"/>
      <c r="C122" s="276"/>
      <c r="D122" s="246"/>
      <c r="E122" s="247"/>
      <c r="F122" s="247"/>
      <c r="G122" s="33" t="s">
        <v>154</v>
      </c>
      <c r="H122" s="34">
        <v>-1</v>
      </c>
    </row>
    <row r="123" spans="1:8" ht="19.899999999999999" customHeight="1" x14ac:dyDescent="0.25">
      <c r="A123" s="277"/>
      <c r="B123" s="278"/>
      <c r="C123" s="279"/>
      <c r="D123" s="246"/>
      <c r="E123" s="247"/>
      <c r="F123" s="247"/>
      <c r="G123" s="35" t="s">
        <v>180</v>
      </c>
      <c r="H123" s="34">
        <v>-2</v>
      </c>
    </row>
    <row r="124" spans="1:8" ht="14.25" customHeight="1" x14ac:dyDescent="0.25">
      <c r="A124" s="277"/>
      <c r="B124" s="278"/>
      <c r="C124" s="278"/>
      <c r="D124" s="246">
        <v>12</v>
      </c>
      <c r="E124" s="268" t="s">
        <v>218</v>
      </c>
      <c r="F124" s="247"/>
      <c r="G124" s="35" t="s">
        <v>152</v>
      </c>
      <c r="H124" s="36" t="s">
        <v>153</v>
      </c>
    </row>
    <row r="125" spans="1:8" ht="14.25" customHeight="1" x14ac:dyDescent="0.25">
      <c r="A125" s="277"/>
      <c r="B125" s="278"/>
      <c r="C125" s="278"/>
      <c r="D125" s="282"/>
      <c r="E125" s="270"/>
      <c r="F125" s="270"/>
      <c r="G125" s="33" t="s">
        <v>154</v>
      </c>
      <c r="H125" s="34">
        <v>0</v>
      </c>
    </row>
    <row r="126" spans="1:8" ht="14.25" customHeight="1" x14ac:dyDescent="0.25">
      <c r="A126" s="277"/>
      <c r="B126" s="278"/>
      <c r="C126" s="278"/>
      <c r="D126" s="282"/>
      <c r="E126" s="270"/>
      <c r="F126" s="270"/>
      <c r="G126" s="35" t="s">
        <v>155</v>
      </c>
      <c r="H126" s="34">
        <v>-1</v>
      </c>
    </row>
    <row r="127" spans="1:8" ht="14.25" customHeight="1" x14ac:dyDescent="0.2">
      <c r="A127" s="277"/>
      <c r="B127" s="278"/>
      <c r="C127" s="278"/>
      <c r="D127" s="246">
        <v>13</v>
      </c>
      <c r="E127" s="268" t="s">
        <v>219</v>
      </c>
      <c r="F127" s="271" t="s">
        <v>205</v>
      </c>
      <c r="G127" s="269" t="s">
        <v>180</v>
      </c>
      <c r="H127" s="267" t="s">
        <v>181</v>
      </c>
    </row>
    <row r="128" spans="1:8" ht="14.25" customHeight="1" x14ac:dyDescent="0.2">
      <c r="A128" s="277"/>
      <c r="B128" s="278"/>
      <c r="C128" s="278"/>
      <c r="D128" s="246"/>
      <c r="E128" s="247"/>
      <c r="F128" s="271"/>
      <c r="G128" s="269"/>
      <c r="H128" s="267"/>
    </row>
    <row r="129" spans="1:8" ht="14.25" customHeight="1" x14ac:dyDescent="0.2">
      <c r="A129" s="277"/>
      <c r="B129" s="278"/>
      <c r="C129" s="278"/>
      <c r="D129" s="246"/>
      <c r="E129" s="247"/>
      <c r="F129" s="271"/>
      <c r="G129" s="269"/>
      <c r="H129" s="267"/>
    </row>
    <row r="130" spans="1:8" ht="14.25" customHeight="1" x14ac:dyDescent="0.25">
      <c r="A130" s="277"/>
      <c r="B130" s="278"/>
      <c r="C130" s="278"/>
      <c r="D130" s="246">
        <v>14</v>
      </c>
      <c r="E130" s="268" t="s">
        <v>220</v>
      </c>
      <c r="F130" s="247"/>
      <c r="G130" s="35" t="s">
        <v>152</v>
      </c>
      <c r="H130" s="36" t="s">
        <v>153</v>
      </c>
    </row>
    <row r="131" spans="1:8" ht="14.25" customHeight="1" x14ac:dyDescent="0.25">
      <c r="A131" s="277"/>
      <c r="B131" s="278"/>
      <c r="C131" s="278"/>
      <c r="D131" s="246"/>
      <c r="E131" s="247"/>
      <c r="F131" s="247"/>
      <c r="G131" s="33" t="s">
        <v>154</v>
      </c>
      <c r="H131" s="34">
        <v>0</v>
      </c>
    </row>
    <row r="132" spans="1:8" ht="13.9" customHeight="1" x14ac:dyDescent="0.25">
      <c r="A132" s="277"/>
      <c r="B132" s="278"/>
      <c r="C132" s="278"/>
      <c r="D132" s="246"/>
      <c r="E132" s="247"/>
      <c r="F132" s="247"/>
      <c r="G132" s="35" t="s">
        <v>155</v>
      </c>
      <c r="H132" s="34">
        <v>-1</v>
      </c>
    </row>
    <row r="133" spans="1:8" ht="14.25" customHeight="1" x14ac:dyDescent="0.2">
      <c r="A133" s="277"/>
      <c r="B133" s="278"/>
      <c r="C133" s="278"/>
      <c r="D133" s="246">
        <v>15</v>
      </c>
      <c r="E133" s="268" t="s">
        <v>221</v>
      </c>
      <c r="F133" s="247"/>
      <c r="G133" s="269" t="s">
        <v>180</v>
      </c>
      <c r="H133" s="267" t="s">
        <v>181</v>
      </c>
    </row>
    <row r="134" spans="1:8" ht="14.25" customHeight="1" x14ac:dyDescent="0.2">
      <c r="A134" s="277"/>
      <c r="B134" s="278"/>
      <c r="C134" s="278"/>
      <c r="D134" s="246"/>
      <c r="E134" s="247"/>
      <c r="F134" s="247"/>
      <c r="G134" s="269"/>
      <c r="H134" s="267"/>
    </row>
    <row r="135" spans="1:8" ht="14.25" customHeight="1" x14ac:dyDescent="0.2">
      <c r="A135" s="277"/>
      <c r="B135" s="278"/>
      <c r="C135" s="278"/>
      <c r="D135" s="246"/>
      <c r="E135" s="247"/>
      <c r="F135" s="247"/>
      <c r="G135" s="269"/>
      <c r="H135" s="267"/>
    </row>
    <row r="136" spans="1:8" ht="14.25" customHeight="1" x14ac:dyDescent="0.25">
      <c r="A136" s="277"/>
      <c r="B136" s="278"/>
      <c r="C136" s="278"/>
      <c r="D136" s="246">
        <v>16</v>
      </c>
      <c r="E136" s="268" t="s">
        <v>222</v>
      </c>
      <c r="F136" s="247"/>
      <c r="G136" s="35" t="s">
        <v>152</v>
      </c>
      <c r="H136" s="36" t="s">
        <v>153</v>
      </c>
    </row>
    <row r="137" spans="1:8" ht="14.25" customHeight="1" x14ac:dyDescent="0.25">
      <c r="A137" s="277"/>
      <c r="B137" s="278"/>
      <c r="C137" s="278"/>
      <c r="D137" s="246"/>
      <c r="E137" s="247"/>
      <c r="F137" s="247"/>
      <c r="G137" s="33" t="s">
        <v>154</v>
      </c>
      <c r="H137" s="34">
        <v>0</v>
      </c>
    </row>
    <row r="138" spans="1:8" ht="14.25" customHeight="1" x14ac:dyDescent="0.25">
      <c r="A138" s="277"/>
      <c r="B138" s="278"/>
      <c r="C138" s="278"/>
      <c r="D138" s="246"/>
      <c r="E138" s="247"/>
      <c r="F138" s="247"/>
      <c r="G138" s="35" t="s">
        <v>155</v>
      </c>
      <c r="H138" s="34">
        <v>-1</v>
      </c>
    </row>
    <row r="139" spans="1:8" ht="34.9" customHeight="1" x14ac:dyDescent="0.25">
      <c r="A139" s="277"/>
      <c r="B139" s="278"/>
      <c r="C139" s="278"/>
      <c r="D139" s="246">
        <v>17</v>
      </c>
      <c r="E139" s="268" t="s">
        <v>223</v>
      </c>
      <c r="F139" s="285" t="s">
        <v>224</v>
      </c>
      <c r="G139" s="35" t="s">
        <v>152</v>
      </c>
      <c r="H139" s="36" t="s">
        <v>153</v>
      </c>
    </row>
    <row r="140" spans="1:8" ht="34.9" customHeight="1" x14ac:dyDescent="0.25">
      <c r="A140" s="277"/>
      <c r="B140" s="278"/>
      <c r="C140" s="278"/>
      <c r="D140" s="282"/>
      <c r="E140" s="270"/>
      <c r="F140" s="286"/>
      <c r="G140" s="33" t="s">
        <v>154</v>
      </c>
      <c r="H140" s="34">
        <v>0</v>
      </c>
    </row>
    <row r="141" spans="1:8" ht="34.9" customHeight="1" thickBot="1" x14ac:dyDescent="0.3">
      <c r="A141" s="280"/>
      <c r="B141" s="281"/>
      <c r="C141" s="281"/>
      <c r="D141" s="283"/>
      <c r="E141" s="284"/>
      <c r="F141" s="287"/>
      <c r="G141" s="25" t="s">
        <v>155</v>
      </c>
      <c r="H141" s="37">
        <v>-1</v>
      </c>
    </row>
    <row r="142" spans="1:8" ht="14.25" customHeight="1" x14ac:dyDescent="0.25">
      <c r="A142" s="248" t="s">
        <v>225</v>
      </c>
      <c r="B142" s="251" t="s">
        <v>226</v>
      </c>
      <c r="C142" s="253" t="s">
        <v>227</v>
      </c>
      <c r="D142" s="254">
        <v>1</v>
      </c>
      <c r="E142" s="255" t="s">
        <v>228</v>
      </c>
      <c r="F142" s="256"/>
      <c r="G142" s="31" t="s">
        <v>152</v>
      </c>
      <c r="H142" s="32" t="s">
        <v>153</v>
      </c>
    </row>
    <row r="143" spans="1:8" ht="14.25" customHeight="1" x14ac:dyDescent="0.25">
      <c r="A143" s="249"/>
      <c r="B143" s="252"/>
      <c r="C143" s="245"/>
      <c r="D143" s="246"/>
      <c r="E143" s="247"/>
      <c r="F143" s="243"/>
      <c r="G143" s="33" t="s">
        <v>154</v>
      </c>
      <c r="H143" s="34">
        <v>0</v>
      </c>
    </row>
    <row r="144" spans="1:8" ht="14.25" customHeight="1" x14ac:dyDescent="0.25">
      <c r="A144" s="249"/>
      <c r="B144" s="252"/>
      <c r="C144" s="245"/>
      <c r="D144" s="246"/>
      <c r="E144" s="247"/>
      <c r="F144" s="243"/>
      <c r="G144" s="35" t="s">
        <v>155</v>
      </c>
      <c r="H144" s="34">
        <v>-1</v>
      </c>
    </row>
    <row r="145" spans="1:8" ht="14.25" customHeight="1" x14ac:dyDescent="0.25">
      <c r="A145" s="249"/>
      <c r="B145" s="252"/>
      <c r="C145" s="245" t="s">
        <v>229</v>
      </c>
      <c r="D145" s="246">
        <v>2</v>
      </c>
      <c r="E145" s="247" t="s">
        <v>230</v>
      </c>
      <c r="F145" s="243"/>
      <c r="G145" s="35" t="s">
        <v>152</v>
      </c>
      <c r="H145" s="36" t="s">
        <v>153</v>
      </c>
    </row>
    <row r="146" spans="1:8" ht="14.25" customHeight="1" x14ac:dyDescent="0.25">
      <c r="A146" s="249"/>
      <c r="B146" s="252"/>
      <c r="C146" s="245"/>
      <c r="D146" s="246"/>
      <c r="E146" s="247"/>
      <c r="F146" s="243"/>
      <c r="G146" s="33" t="s">
        <v>154</v>
      </c>
      <c r="H146" s="34">
        <v>0</v>
      </c>
    </row>
    <row r="147" spans="1:8" ht="14.25" customHeight="1" x14ac:dyDescent="0.25">
      <c r="A147" s="249"/>
      <c r="B147" s="257" t="s">
        <v>231</v>
      </c>
      <c r="C147" s="245"/>
      <c r="D147" s="246"/>
      <c r="E147" s="247"/>
      <c r="F147" s="243"/>
      <c r="G147" s="35" t="s">
        <v>155</v>
      </c>
      <c r="H147" s="34">
        <v>-1</v>
      </c>
    </row>
    <row r="148" spans="1:8" ht="14.25" customHeight="1" x14ac:dyDescent="0.25">
      <c r="A148" s="249"/>
      <c r="B148" s="258"/>
      <c r="C148" s="260"/>
      <c r="D148" s="246">
        <v>3</v>
      </c>
      <c r="E148" s="247" t="s">
        <v>232</v>
      </c>
      <c r="F148" s="243"/>
      <c r="G148" s="35" t="s">
        <v>152</v>
      </c>
      <c r="H148" s="36" t="s">
        <v>153</v>
      </c>
    </row>
    <row r="149" spans="1:8" ht="14.25" customHeight="1" x14ac:dyDescent="0.25">
      <c r="A149" s="249"/>
      <c r="B149" s="258"/>
      <c r="C149" s="260"/>
      <c r="D149" s="246"/>
      <c r="E149" s="247"/>
      <c r="F149" s="243"/>
      <c r="G149" s="33" t="s">
        <v>154</v>
      </c>
      <c r="H149" s="34">
        <v>0</v>
      </c>
    </row>
    <row r="150" spans="1:8" ht="14.25" customHeight="1" x14ac:dyDescent="0.25">
      <c r="A150" s="249"/>
      <c r="B150" s="258"/>
      <c r="C150" s="261"/>
      <c r="D150" s="246"/>
      <c r="E150" s="247"/>
      <c r="F150" s="243"/>
      <c r="G150" s="35" t="s">
        <v>155</v>
      </c>
      <c r="H150" s="34">
        <v>-1</v>
      </c>
    </row>
    <row r="151" spans="1:8" ht="14.25" customHeight="1" x14ac:dyDescent="0.25">
      <c r="A151" s="249"/>
      <c r="B151" s="259"/>
      <c r="C151" s="245" t="s">
        <v>233</v>
      </c>
      <c r="D151" s="246">
        <v>4</v>
      </c>
      <c r="E151" s="247" t="s">
        <v>234</v>
      </c>
      <c r="F151" s="243"/>
      <c r="G151" s="35" t="s">
        <v>152</v>
      </c>
      <c r="H151" s="36" t="s">
        <v>153</v>
      </c>
    </row>
    <row r="152" spans="1:8" ht="14.25" customHeight="1" x14ac:dyDescent="0.25">
      <c r="A152" s="249"/>
      <c r="B152" s="262" t="s">
        <v>235</v>
      </c>
      <c r="C152" s="245"/>
      <c r="D152" s="246"/>
      <c r="E152" s="247"/>
      <c r="F152" s="243"/>
      <c r="G152" s="33" t="s">
        <v>154</v>
      </c>
      <c r="H152" s="34">
        <v>0</v>
      </c>
    </row>
    <row r="153" spans="1:8" ht="14.25" customHeight="1" x14ac:dyDescent="0.25">
      <c r="A153" s="249"/>
      <c r="B153" s="262"/>
      <c r="C153" s="245"/>
      <c r="D153" s="246"/>
      <c r="E153" s="247"/>
      <c r="F153" s="243"/>
      <c r="G153" s="35" t="s">
        <v>155</v>
      </c>
      <c r="H153" s="34">
        <v>-1</v>
      </c>
    </row>
    <row r="154" spans="1:8" ht="14.25" customHeight="1" x14ac:dyDescent="0.25">
      <c r="A154" s="249"/>
      <c r="B154" s="262"/>
      <c r="C154" s="245" t="s">
        <v>236</v>
      </c>
      <c r="D154" s="246">
        <v>5</v>
      </c>
      <c r="E154" s="247" t="s">
        <v>237</v>
      </c>
      <c r="F154" s="243"/>
      <c r="G154" s="35" t="s">
        <v>152</v>
      </c>
      <c r="H154" s="36" t="s">
        <v>153</v>
      </c>
    </row>
    <row r="155" spans="1:8" ht="14.25" customHeight="1" x14ac:dyDescent="0.25">
      <c r="A155" s="249"/>
      <c r="B155" s="262"/>
      <c r="C155" s="245"/>
      <c r="D155" s="246"/>
      <c r="E155" s="247"/>
      <c r="F155" s="243"/>
      <c r="G155" s="33" t="s">
        <v>154</v>
      </c>
      <c r="H155" s="34">
        <v>0</v>
      </c>
    </row>
    <row r="156" spans="1:8" ht="14.25" customHeight="1" x14ac:dyDescent="0.25">
      <c r="A156" s="249"/>
      <c r="B156" s="262"/>
      <c r="C156" s="245"/>
      <c r="D156" s="246"/>
      <c r="E156" s="247"/>
      <c r="F156" s="243"/>
      <c r="G156" s="35" t="s">
        <v>155</v>
      </c>
      <c r="H156" s="34">
        <v>-1</v>
      </c>
    </row>
    <row r="157" spans="1:8" ht="14.25" customHeight="1" x14ac:dyDescent="0.25">
      <c r="A157" s="249"/>
      <c r="B157" s="262"/>
      <c r="C157" s="245" t="s">
        <v>238</v>
      </c>
      <c r="D157" s="246">
        <v>6</v>
      </c>
      <c r="E157" s="247" t="s">
        <v>239</v>
      </c>
      <c r="F157" s="243"/>
      <c r="G157" s="35" t="s">
        <v>152</v>
      </c>
      <c r="H157" s="36" t="s">
        <v>153</v>
      </c>
    </row>
    <row r="158" spans="1:8" ht="14.25" customHeight="1" x14ac:dyDescent="0.25">
      <c r="A158" s="249"/>
      <c r="B158" s="262" t="s">
        <v>240</v>
      </c>
      <c r="C158" s="245"/>
      <c r="D158" s="246"/>
      <c r="E158" s="247"/>
      <c r="F158" s="243"/>
      <c r="G158" s="33" t="s">
        <v>154</v>
      </c>
      <c r="H158" s="34">
        <v>0</v>
      </c>
    </row>
    <row r="159" spans="1:8" ht="14.25" customHeight="1" x14ac:dyDescent="0.25">
      <c r="A159" s="249"/>
      <c r="B159" s="262"/>
      <c r="C159" s="245"/>
      <c r="D159" s="246"/>
      <c r="E159" s="247"/>
      <c r="F159" s="243"/>
      <c r="G159" s="35" t="s">
        <v>155</v>
      </c>
      <c r="H159" s="34">
        <v>-1</v>
      </c>
    </row>
    <row r="160" spans="1:8" ht="14.25" customHeight="1" x14ac:dyDescent="0.25">
      <c r="A160" s="249"/>
      <c r="B160" s="262"/>
      <c r="C160" s="245" t="s">
        <v>241</v>
      </c>
      <c r="D160" s="246">
        <v>7</v>
      </c>
      <c r="E160" s="247" t="s">
        <v>242</v>
      </c>
      <c r="F160" s="243"/>
      <c r="G160" s="35" t="s">
        <v>152</v>
      </c>
      <c r="H160" s="36" t="s">
        <v>153</v>
      </c>
    </row>
    <row r="161" spans="1:8" ht="14.25" customHeight="1" x14ac:dyDescent="0.25">
      <c r="A161" s="249"/>
      <c r="B161" s="262"/>
      <c r="C161" s="245"/>
      <c r="D161" s="246"/>
      <c r="E161" s="247"/>
      <c r="F161" s="243"/>
      <c r="G161" s="33" t="s">
        <v>154</v>
      </c>
      <c r="H161" s="34">
        <v>0</v>
      </c>
    </row>
    <row r="162" spans="1:8" ht="14.25" customHeight="1" thickBot="1" x14ac:dyDescent="0.3">
      <c r="A162" s="250"/>
      <c r="B162" s="263"/>
      <c r="C162" s="264"/>
      <c r="D162" s="265"/>
      <c r="E162" s="266"/>
      <c r="F162" s="244"/>
      <c r="G162" s="38" t="s">
        <v>155</v>
      </c>
      <c r="H162" s="37">
        <v>-1</v>
      </c>
    </row>
    <row r="165" spans="1:8" ht="14.25" customHeight="1" x14ac:dyDescent="0.25">
      <c r="D165" s="39"/>
    </row>
    <row r="166" spans="1:8" ht="14.25" customHeight="1" x14ac:dyDescent="0.25">
      <c r="D166" s="39"/>
      <c r="E166" s="39"/>
      <c r="F166" s="41"/>
      <c r="G166" s="39"/>
    </row>
    <row r="167" spans="1:8" ht="14.25" customHeight="1" x14ac:dyDescent="0.25">
      <c r="D167" s="39"/>
      <c r="E167" s="39"/>
      <c r="F167" s="41"/>
      <c r="G167" s="39"/>
    </row>
    <row r="168" spans="1:8" ht="14.25" customHeight="1" x14ac:dyDescent="0.25">
      <c r="D168" s="39"/>
      <c r="E168" s="39"/>
      <c r="F168" s="41"/>
      <c r="G168" s="39"/>
    </row>
    <row r="169" spans="1:8" ht="14.25" customHeight="1" x14ac:dyDescent="0.25">
      <c r="D169" s="39"/>
      <c r="E169" s="39"/>
      <c r="F169" s="41"/>
      <c r="G169" s="39"/>
    </row>
    <row r="170" spans="1:8" ht="14.25" customHeight="1" x14ac:dyDescent="0.25">
      <c r="D170" s="39"/>
      <c r="E170" s="39"/>
      <c r="F170" s="41"/>
      <c r="G170" s="39"/>
    </row>
    <row r="171" spans="1:8" ht="14.25" customHeight="1" x14ac:dyDescent="0.25">
      <c r="D171" s="39"/>
      <c r="E171" s="39"/>
      <c r="F171" s="41"/>
      <c r="G171" s="39"/>
    </row>
  </sheetData>
  <mergeCells count="201">
    <mergeCell ref="F8:F10"/>
    <mergeCell ref="D11:D13"/>
    <mergeCell ref="E11:E13"/>
    <mergeCell ref="F11:F13"/>
    <mergeCell ref="A14:C14"/>
    <mergeCell ref="A15:C15"/>
    <mergeCell ref="B1:C1"/>
    <mergeCell ref="A2:C13"/>
    <mergeCell ref="D2:D4"/>
    <mergeCell ref="E2:E4"/>
    <mergeCell ref="F2:F4"/>
    <mergeCell ref="D5:D7"/>
    <mergeCell ref="E5:E7"/>
    <mergeCell ref="F5:F7"/>
    <mergeCell ref="D8:D10"/>
    <mergeCell ref="E8:E10"/>
    <mergeCell ref="A16:C18"/>
    <mergeCell ref="D16:D18"/>
    <mergeCell ref="E16:E18"/>
    <mergeCell ref="F16:F18"/>
    <mergeCell ref="A19:C27"/>
    <mergeCell ref="D19:D21"/>
    <mergeCell ref="E19:E21"/>
    <mergeCell ref="F19:F21"/>
    <mergeCell ref="D22:D24"/>
    <mergeCell ref="E22:E24"/>
    <mergeCell ref="F22:F24"/>
    <mergeCell ref="D25:D27"/>
    <mergeCell ref="E25:E27"/>
    <mergeCell ref="F25:F27"/>
    <mergeCell ref="G37:G39"/>
    <mergeCell ref="H37:H39"/>
    <mergeCell ref="A38:C39"/>
    <mergeCell ref="F31:F33"/>
    <mergeCell ref="A32:C33"/>
    <mergeCell ref="A34:C35"/>
    <mergeCell ref="D34:D36"/>
    <mergeCell ref="E34:E36"/>
    <mergeCell ref="F34:F36"/>
    <mergeCell ref="A36:C36"/>
    <mergeCell ref="A28:C31"/>
    <mergeCell ref="D28:D30"/>
    <mergeCell ref="E28:E30"/>
    <mergeCell ref="F28:F30"/>
    <mergeCell ref="D31:D33"/>
    <mergeCell ref="E31:E33"/>
    <mergeCell ref="D37:D39"/>
    <mergeCell ref="E37:E39"/>
    <mergeCell ref="F37:F39"/>
    <mergeCell ref="D49:D51"/>
    <mergeCell ref="E49:E51"/>
    <mergeCell ref="F49:F51"/>
    <mergeCell ref="D52:D54"/>
    <mergeCell ref="E52:E54"/>
    <mergeCell ref="F52:F54"/>
    <mergeCell ref="A40:C90"/>
    <mergeCell ref="D40:D42"/>
    <mergeCell ref="E40:E42"/>
    <mergeCell ref="F40:F42"/>
    <mergeCell ref="D43:D45"/>
    <mergeCell ref="E43:E45"/>
    <mergeCell ref="F43:F45"/>
    <mergeCell ref="D46:D48"/>
    <mergeCell ref="E46:E48"/>
    <mergeCell ref="F46:F48"/>
    <mergeCell ref="D61:D63"/>
    <mergeCell ref="E61:E63"/>
    <mergeCell ref="F61:F63"/>
    <mergeCell ref="D64:D66"/>
    <mergeCell ref="E64:E66"/>
    <mergeCell ref="F64:F66"/>
    <mergeCell ref="D55:D57"/>
    <mergeCell ref="E55:E57"/>
    <mergeCell ref="F55:F57"/>
    <mergeCell ref="D58:D60"/>
    <mergeCell ref="E58:E60"/>
    <mergeCell ref="F58:F60"/>
    <mergeCell ref="D73:D75"/>
    <mergeCell ref="E73:E75"/>
    <mergeCell ref="F73:F75"/>
    <mergeCell ref="D76:D78"/>
    <mergeCell ref="E76:E78"/>
    <mergeCell ref="F76:F78"/>
    <mergeCell ref="D67:D69"/>
    <mergeCell ref="E67:E69"/>
    <mergeCell ref="F67:F69"/>
    <mergeCell ref="D70:D72"/>
    <mergeCell ref="E70:E72"/>
    <mergeCell ref="F70:F72"/>
    <mergeCell ref="D85:D87"/>
    <mergeCell ref="E85:E87"/>
    <mergeCell ref="F85:F87"/>
    <mergeCell ref="D88:D90"/>
    <mergeCell ref="E88:E90"/>
    <mergeCell ref="F88:F90"/>
    <mergeCell ref="D79:D81"/>
    <mergeCell ref="E79:E81"/>
    <mergeCell ref="F79:F81"/>
    <mergeCell ref="D82:D84"/>
    <mergeCell ref="E82:E84"/>
    <mergeCell ref="F82:F84"/>
    <mergeCell ref="D97:D99"/>
    <mergeCell ref="E97:E99"/>
    <mergeCell ref="F97:F99"/>
    <mergeCell ref="D106:D108"/>
    <mergeCell ref="E106:E108"/>
    <mergeCell ref="F106:F108"/>
    <mergeCell ref="D109:D111"/>
    <mergeCell ref="E109:E111"/>
    <mergeCell ref="F109:F111"/>
    <mergeCell ref="D100:D102"/>
    <mergeCell ref="E100:E102"/>
    <mergeCell ref="F100:F102"/>
    <mergeCell ref="G100:G102"/>
    <mergeCell ref="H100:H102"/>
    <mergeCell ref="D103:D105"/>
    <mergeCell ref="E103:E105"/>
    <mergeCell ref="F103:F105"/>
    <mergeCell ref="G103:G105"/>
    <mergeCell ref="H103:H105"/>
    <mergeCell ref="A91:C113"/>
    <mergeCell ref="D91:D93"/>
    <mergeCell ref="E91:E93"/>
    <mergeCell ref="F91:F93"/>
    <mergeCell ref="D94:D96"/>
    <mergeCell ref="D112:D114"/>
    <mergeCell ref="E112:E114"/>
    <mergeCell ref="F112:F114"/>
    <mergeCell ref="G112:G114"/>
    <mergeCell ref="H112:H114"/>
    <mergeCell ref="A114:C115"/>
    <mergeCell ref="D115:D117"/>
    <mergeCell ref="E115:E117"/>
    <mergeCell ref="F115:F117"/>
    <mergeCell ref="A116:C117"/>
    <mergeCell ref="E94:E96"/>
    <mergeCell ref="F94:F96"/>
    <mergeCell ref="E124:E126"/>
    <mergeCell ref="F124:F126"/>
    <mergeCell ref="D127:D129"/>
    <mergeCell ref="E127:E129"/>
    <mergeCell ref="F127:F129"/>
    <mergeCell ref="G127:G129"/>
    <mergeCell ref="A118:C119"/>
    <mergeCell ref="D118:D120"/>
    <mergeCell ref="E118:E120"/>
    <mergeCell ref="F118:F120"/>
    <mergeCell ref="A120:C121"/>
    <mergeCell ref="D121:D123"/>
    <mergeCell ref="E121:E123"/>
    <mergeCell ref="F121:F123"/>
    <mergeCell ref="A122:C141"/>
    <mergeCell ref="D124:D126"/>
    <mergeCell ref="D136:D138"/>
    <mergeCell ref="E136:E138"/>
    <mergeCell ref="F136:F138"/>
    <mergeCell ref="D139:D141"/>
    <mergeCell ref="E139:E141"/>
    <mergeCell ref="F139:F141"/>
    <mergeCell ref="H127:H129"/>
    <mergeCell ref="D130:D132"/>
    <mergeCell ref="E130:E132"/>
    <mergeCell ref="F130:F132"/>
    <mergeCell ref="D133:D135"/>
    <mergeCell ref="E133:E135"/>
    <mergeCell ref="F133:F135"/>
    <mergeCell ref="G133:G135"/>
    <mergeCell ref="H133:H135"/>
    <mergeCell ref="A142:A162"/>
    <mergeCell ref="B142:B146"/>
    <mergeCell ref="C142:C144"/>
    <mergeCell ref="D142:D144"/>
    <mergeCell ref="E142:E144"/>
    <mergeCell ref="F142:F144"/>
    <mergeCell ref="C145:C147"/>
    <mergeCell ref="D145:D147"/>
    <mergeCell ref="E145:E147"/>
    <mergeCell ref="F145:F147"/>
    <mergeCell ref="B147:B151"/>
    <mergeCell ref="C148:C150"/>
    <mergeCell ref="D148:D150"/>
    <mergeCell ref="E148:E150"/>
    <mergeCell ref="F148:F150"/>
    <mergeCell ref="C151:C153"/>
    <mergeCell ref="D151:D153"/>
    <mergeCell ref="E151:E153"/>
    <mergeCell ref="F151:F153"/>
    <mergeCell ref="B152:B157"/>
    <mergeCell ref="B158:B162"/>
    <mergeCell ref="C160:C162"/>
    <mergeCell ref="D160:D162"/>
    <mergeCell ref="E160:E162"/>
    <mergeCell ref="F160:F162"/>
    <mergeCell ref="C154:C156"/>
    <mergeCell ref="D154:D156"/>
    <mergeCell ref="E154:E156"/>
    <mergeCell ref="F154:F156"/>
    <mergeCell ref="C157:C159"/>
    <mergeCell ref="D157:D159"/>
    <mergeCell ref="E157:E159"/>
    <mergeCell ref="F157:F159"/>
  </mergeCells>
  <printOptions horizontalCentered="1"/>
  <pageMargins left="0.39370078740157483" right="0.39370078740157483" top="1.1811023622047245" bottom="0.78740157480314965" header="0.78740157480314965" footer="0.59055118110236227"/>
  <pageSetup paperSize="9" scale="67" fitToHeight="4" orientation="landscape" verticalDpi="200" r:id="rId1"/>
  <headerFooter>
    <oddHeader>&amp;C&amp;"Arial,Grassetto"&amp;20Allegato n. 3: Elenco regionale delle attrezzature</oddHeader>
    <oddFooter>&amp;C&amp;"Arial,Grassetto"&amp;16pag. n. &amp;P di &amp;N</oddFooter>
  </headerFooter>
  <rowBreaks count="3" manualBreakCount="3">
    <brk id="36" max="16383" man="1"/>
    <brk id="81" max="16383" man="1"/>
    <brk id="1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13"/>
  <sheetViews>
    <sheetView workbookViewId="0">
      <selection activeCell="C5" sqref="C5:C6"/>
    </sheetView>
  </sheetViews>
  <sheetFormatPr defaultColWidth="8.85546875" defaultRowHeight="12.75" x14ac:dyDescent="0.2"/>
  <cols>
    <col min="1" max="1" width="15.7109375" style="15" customWidth="1"/>
    <col min="2" max="2" width="18.5703125" style="15" customWidth="1"/>
    <col min="3" max="3" width="17.28515625" style="15" customWidth="1"/>
    <col min="4" max="4" width="2.85546875" style="15" customWidth="1"/>
    <col min="5" max="5" width="19.85546875" style="15" customWidth="1"/>
    <col min="6" max="10" width="8.85546875" style="15"/>
    <col min="11" max="11" width="10.5703125" style="15" customWidth="1"/>
    <col min="12" max="12" width="9.140625" style="15" customWidth="1"/>
    <col min="13" max="14" width="8.85546875" style="15"/>
    <col min="15" max="15" width="19.28515625" style="15" bestFit="1" customWidth="1"/>
    <col min="16" max="16384" width="8.85546875" style="15"/>
  </cols>
  <sheetData>
    <row r="1" spans="1:11" x14ac:dyDescent="0.2">
      <c r="E1" s="370" t="s">
        <v>243</v>
      </c>
      <c r="F1" s="370"/>
      <c r="G1" s="370"/>
      <c r="H1" s="370"/>
      <c r="I1" s="370"/>
      <c r="J1" s="370"/>
    </row>
    <row r="2" spans="1:11" ht="57" customHeight="1" x14ac:dyDescent="0.2">
      <c r="A2" s="42" t="s">
        <v>244</v>
      </c>
      <c r="B2" s="43" t="s">
        <v>245</v>
      </c>
      <c r="E2" s="44" t="s">
        <v>246</v>
      </c>
      <c r="F2" s="45">
        <v>3</v>
      </c>
      <c r="G2" s="45">
        <v>2</v>
      </c>
      <c r="H2" s="45">
        <v>1</v>
      </c>
      <c r="I2" s="45">
        <v>0</v>
      </c>
      <c r="J2" s="45">
        <v>-1</v>
      </c>
    </row>
    <row r="3" spans="1:11" ht="15.75" x14ac:dyDescent="0.2">
      <c r="A3" s="46" t="s">
        <v>247</v>
      </c>
      <c r="B3" s="47" t="s">
        <v>153</v>
      </c>
      <c r="E3" s="46" t="s">
        <v>248</v>
      </c>
      <c r="F3" s="46" t="s">
        <v>57</v>
      </c>
      <c r="G3" s="46" t="s">
        <v>58</v>
      </c>
      <c r="H3" s="46" t="s">
        <v>138</v>
      </c>
      <c r="I3" s="46" t="s">
        <v>139</v>
      </c>
      <c r="J3" s="46" t="s">
        <v>56</v>
      </c>
    </row>
    <row r="4" spans="1:11" ht="15.75" x14ac:dyDescent="0.2">
      <c r="A4" s="48" t="s">
        <v>249</v>
      </c>
      <c r="B4" s="49">
        <v>0</v>
      </c>
      <c r="K4" s="50"/>
    </row>
    <row r="5" spans="1:11" ht="15.75" x14ac:dyDescent="0.2">
      <c r="A5" s="46" t="s">
        <v>250</v>
      </c>
      <c r="B5" s="49">
        <v>-1</v>
      </c>
    </row>
    <row r="6" spans="1:11" ht="15.75" x14ac:dyDescent="0.2">
      <c r="A6" s="46" t="s">
        <v>180</v>
      </c>
      <c r="B6" s="49">
        <v>-2</v>
      </c>
    </row>
    <row r="8" spans="1:11" x14ac:dyDescent="0.2">
      <c r="E8" s="51"/>
      <c r="F8" s="51"/>
      <c r="G8" s="51"/>
      <c r="H8" s="51"/>
      <c r="I8" s="51"/>
      <c r="J8" s="51"/>
      <c r="K8" s="51"/>
    </row>
    <row r="9" spans="1:11" ht="21" customHeight="1" thickBot="1" x14ac:dyDescent="0.25">
      <c r="B9" s="371" t="s">
        <v>251</v>
      </c>
      <c r="C9" s="52" t="s">
        <v>252</v>
      </c>
      <c r="D9" s="53"/>
      <c r="E9" s="51"/>
      <c r="F9" s="51"/>
      <c r="G9" s="51"/>
      <c r="H9" s="51"/>
      <c r="I9" s="51"/>
      <c r="J9" s="51"/>
      <c r="K9" s="51"/>
    </row>
    <row r="10" spans="1:11" ht="21" customHeight="1" x14ac:dyDescent="0.2">
      <c r="B10" s="372"/>
      <c r="C10" s="54" t="s">
        <v>253</v>
      </c>
      <c r="D10" s="53"/>
      <c r="E10" s="51"/>
      <c r="F10" s="51"/>
      <c r="G10" s="51"/>
      <c r="H10" s="51"/>
      <c r="I10" s="51"/>
      <c r="J10" s="51"/>
    </row>
    <row r="11" spans="1:11" x14ac:dyDescent="0.2">
      <c r="E11" s="51"/>
      <c r="F11" s="51"/>
      <c r="G11" s="51"/>
      <c r="H11" s="51"/>
      <c r="I11" s="51"/>
      <c r="J11" s="51"/>
    </row>
    <row r="12" spans="1:11" x14ac:dyDescent="0.2">
      <c r="E12" s="51"/>
      <c r="F12" s="51"/>
      <c r="G12" s="51"/>
      <c r="H12" s="51"/>
      <c r="I12" s="51"/>
      <c r="J12" s="51"/>
      <c r="K12" s="50"/>
    </row>
    <row r="13" spans="1:11" x14ac:dyDescent="0.2">
      <c r="C13" s="55"/>
      <c r="E13" s="51"/>
      <c r="F13" s="51"/>
      <c r="G13" s="51"/>
      <c r="H13" s="51"/>
      <c r="I13" s="51"/>
      <c r="J13" s="51"/>
    </row>
  </sheetData>
  <mergeCells count="2">
    <mergeCell ref="E1:J1"/>
    <mergeCell ref="B9:B10"/>
  </mergeCells>
  <printOptions horizontalCentered="1"/>
  <pageMargins left="0.70866141732283472" right="0.70866141732283472" top="1.3385826771653544" bottom="0.74803149606299213" header="0.70866141732283472" footer="0.31496062992125984"/>
  <pageSetup paperSize="9" orientation="landscape" r:id="rId1"/>
  <headerFooter>
    <oddHeader>&amp;C&amp;"Arial,Grassetto"&amp;18ALGORITMO Indicatore Tecnologia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36"/>
  <sheetViews>
    <sheetView workbookViewId="0">
      <pane xSplit="2" ySplit="4" topLeftCell="C5" activePane="bottomRight" state="frozen"/>
      <selection activeCell="C5" sqref="C5:C6"/>
      <selection pane="topRight" activeCell="C5" sqref="C5:C6"/>
      <selection pane="bottomLeft" activeCell="C5" sqref="C5:C6"/>
      <selection pane="bottomRight" activeCell="C5" sqref="C5:C6"/>
    </sheetView>
  </sheetViews>
  <sheetFormatPr defaultColWidth="8.85546875" defaultRowHeight="12.75" x14ac:dyDescent="0.2"/>
  <cols>
    <col min="1" max="1" width="8.85546875" style="15"/>
    <col min="2" max="2" width="47.140625" style="15" customWidth="1"/>
    <col min="3" max="3" width="9.85546875" style="15" bestFit="1" customWidth="1"/>
    <col min="4" max="4" width="11.85546875" style="15" bestFit="1" customWidth="1"/>
    <col min="5" max="5" width="12.28515625" style="15" customWidth="1"/>
    <col min="6" max="6" width="11.28515625" style="15" customWidth="1"/>
    <col min="7" max="16384" width="8.85546875" style="15"/>
  </cols>
  <sheetData>
    <row r="1" spans="1:6" x14ac:dyDescent="0.2">
      <c r="B1" s="373" t="s">
        <v>254</v>
      </c>
      <c r="C1" s="373"/>
      <c r="D1" s="373"/>
      <c r="E1" s="373"/>
      <c r="F1" s="373"/>
    </row>
    <row r="3" spans="1:6" x14ac:dyDescent="0.2">
      <c r="B3" s="56" t="s">
        <v>255</v>
      </c>
    </row>
    <row r="4" spans="1:6" ht="34.9" customHeight="1" x14ac:dyDescent="0.2">
      <c r="A4" s="46" t="s">
        <v>256</v>
      </c>
      <c r="B4" s="46" t="s">
        <v>257</v>
      </c>
      <c r="C4" s="57" t="s">
        <v>258</v>
      </c>
      <c r="D4" s="46" t="s">
        <v>149</v>
      </c>
      <c r="E4" s="57" t="s">
        <v>131</v>
      </c>
      <c r="F4" s="57" t="s">
        <v>246</v>
      </c>
    </row>
    <row r="5" spans="1:6" x14ac:dyDescent="0.2">
      <c r="A5" s="35">
        <v>1</v>
      </c>
      <c r="B5" s="58" t="s">
        <v>259</v>
      </c>
      <c r="C5" s="18">
        <v>2</v>
      </c>
      <c r="D5" s="18">
        <v>1</v>
      </c>
      <c r="E5" s="374">
        <f>(SUM(D5:D10)/A10)</f>
        <v>0.33333333333333331</v>
      </c>
      <c r="F5" s="257" t="s">
        <v>260</v>
      </c>
    </row>
    <row r="6" spans="1:6" x14ac:dyDescent="0.2">
      <c r="A6" s="35">
        <v>2</v>
      </c>
      <c r="B6" s="58" t="s">
        <v>259</v>
      </c>
      <c r="C6" s="18">
        <v>10</v>
      </c>
      <c r="D6" s="18">
        <v>0</v>
      </c>
      <c r="E6" s="375"/>
      <c r="F6" s="377"/>
    </row>
    <row r="7" spans="1:6" x14ac:dyDescent="0.2">
      <c r="A7" s="35">
        <v>3</v>
      </c>
      <c r="B7" s="59" t="s">
        <v>261</v>
      </c>
      <c r="C7" s="18">
        <v>1</v>
      </c>
      <c r="D7" s="18">
        <v>1</v>
      </c>
      <c r="E7" s="375"/>
      <c r="F7" s="377"/>
    </row>
    <row r="8" spans="1:6" x14ac:dyDescent="0.2">
      <c r="A8" s="35">
        <v>4</v>
      </c>
      <c r="B8" s="59" t="s">
        <v>261</v>
      </c>
      <c r="C8" s="18">
        <v>15</v>
      </c>
      <c r="D8" s="18">
        <v>-1</v>
      </c>
      <c r="E8" s="375"/>
      <c r="F8" s="377"/>
    </row>
    <row r="9" spans="1:6" ht="38.25" x14ac:dyDescent="0.2">
      <c r="A9" s="35">
        <v>5</v>
      </c>
      <c r="B9" s="60" t="s">
        <v>262</v>
      </c>
      <c r="C9" s="18">
        <v>5</v>
      </c>
      <c r="D9" s="18">
        <v>1</v>
      </c>
      <c r="E9" s="375"/>
      <c r="F9" s="377"/>
    </row>
    <row r="10" spans="1:6" ht="38.25" x14ac:dyDescent="0.2">
      <c r="A10" s="35">
        <v>6</v>
      </c>
      <c r="B10" s="60" t="s">
        <v>262</v>
      </c>
      <c r="C10" s="18">
        <v>6</v>
      </c>
      <c r="D10" s="18">
        <v>0</v>
      </c>
      <c r="E10" s="376"/>
      <c r="F10" s="378"/>
    </row>
    <row r="14" spans="1:6" x14ac:dyDescent="0.2">
      <c r="B14" s="373" t="s">
        <v>263</v>
      </c>
      <c r="C14" s="373"/>
      <c r="D14" s="373"/>
      <c r="E14" s="373"/>
      <c r="F14" s="373"/>
    </row>
    <row r="16" spans="1:6" ht="25.5" x14ac:dyDescent="0.2">
      <c r="B16" s="61" t="s">
        <v>264</v>
      </c>
    </row>
    <row r="17" spans="1:6" ht="34.9" customHeight="1" x14ac:dyDescent="0.2">
      <c r="A17" s="46" t="s">
        <v>256</v>
      </c>
      <c r="B17" s="46" t="s">
        <v>257</v>
      </c>
      <c r="C17" s="57" t="s">
        <v>258</v>
      </c>
      <c r="D17" s="46" t="s">
        <v>149</v>
      </c>
      <c r="E17" s="57" t="s">
        <v>131</v>
      </c>
      <c r="F17" s="57" t="s">
        <v>246</v>
      </c>
    </row>
    <row r="18" spans="1:6" ht="12.75" customHeight="1" x14ac:dyDescent="0.2">
      <c r="A18" s="35">
        <v>1</v>
      </c>
      <c r="B18" s="62" t="s">
        <v>265</v>
      </c>
      <c r="C18" s="18">
        <v>1</v>
      </c>
      <c r="D18" s="18">
        <v>1</v>
      </c>
      <c r="E18" s="374">
        <f>(SUM(D18:D24)/A24)</f>
        <v>0.2857142857142857</v>
      </c>
      <c r="F18" s="257" t="s">
        <v>260</v>
      </c>
    </row>
    <row r="19" spans="1:6" x14ac:dyDescent="0.2">
      <c r="A19" s="35">
        <v>2</v>
      </c>
      <c r="B19" s="62" t="s">
        <v>265</v>
      </c>
      <c r="C19" s="18">
        <v>7</v>
      </c>
      <c r="D19" s="18">
        <v>0</v>
      </c>
      <c r="E19" s="375"/>
      <c r="F19" s="258"/>
    </row>
    <row r="20" spans="1:6" x14ac:dyDescent="0.2">
      <c r="A20" s="35">
        <v>3</v>
      </c>
      <c r="B20" s="62" t="s">
        <v>266</v>
      </c>
      <c r="C20" s="46" t="s">
        <v>180</v>
      </c>
      <c r="D20" s="18">
        <v>-2</v>
      </c>
      <c r="E20" s="375"/>
      <c r="F20" s="258"/>
    </row>
    <row r="21" spans="1:6" x14ac:dyDescent="0.2">
      <c r="A21" s="35">
        <v>4</v>
      </c>
      <c r="B21" s="62" t="s">
        <v>267</v>
      </c>
      <c r="C21" s="18">
        <v>2</v>
      </c>
      <c r="D21" s="18">
        <v>1</v>
      </c>
      <c r="E21" s="375"/>
      <c r="F21" s="258"/>
    </row>
    <row r="22" spans="1:6" x14ac:dyDescent="0.2">
      <c r="A22" s="35">
        <v>5</v>
      </c>
      <c r="B22" s="62" t="s">
        <v>267</v>
      </c>
      <c r="C22" s="18">
        <v>5</v>
      </c>
      <c r="D22" s="18">
        <v>1</v>
      </c>
      <c r="E22" s="375"/>
      <c r="F22" s="258"/>
    </row>
    <row r="23" spans="1:6" x14ac:dyDescent="0.2">
      <c r="A23" s="35">
        <v>6</v>
      </c>
      <c r="B23" s="62" t="s">
        <v>223</v>
      </c>
      <c r="C23" s="18">
        <v>1</v>
      </c>
      <c r="D23" s="18">
        <v>1</v>
      </c>
      <c r="E23" s="375"/>
      <c r="F23" s="258"/>
    </row>
    <row r="24" spans="1:6" x14ac:dyDescent="0.2">
      <c r="A24" s="35">
        <v>7</v>
      </c>
      <c r="B24" s="62" t="s">
        <v>223</v>
      </c>
      <c r="C24" s="18">
        <v>7</v>
      </c>
      <c r="D24" s="18">
        <v>0</v>
      </c>
      <c r="E24" s="376"/>
      <c r="F24" s="259"/>
    </row>
    <row r="28" spans="1:6" x14ac:dyDescent="0.2">
      <c r="B28" s="373" t="s">
        <v>268</v>
      </c>
      <c r="C28" s="373"/>
      <c r="D28" s="373"/>
      <c r="E28" s="373"/>
      <c r="F28" s="373"/>
    </row>
    <row r="30" spans="1:6" ht="38.25" x14ac:dyDescent="0.2">
      <c r="B30" s="61" t="s">
        <v>269</v>
      </c>
    </row>
    <row r="31" spans="1:6" ht="34.9" customHeight="1" thickBot="1" x14ac:dyDescent="0.25">
      <c r="A31" s="46" t="s">
        <v>256</v>
      </c>
      <c r="B31" s="46" t="s">
        <v>257</v>
      </c>
      <c r="C31" s="57" t="s">
        <v>258</v>
      </c>
      <c r="D31" s="46" t="s">
        <v>149</v>
      </c>
      <c r="E31" s="57" t="s">
        <v>131</v>
      </c>
      <c r="F31" s="57" t="s">
        <v>246</v>
      </c>
    </row>
    <row r="32" spans="1:6" ht="12.75" customHeight="1" x14ac:dyDescent="0.2">
      <c r="A32" s="35">
        <v>1</v>
      </c>
      <c r="B32" s="63" t="s">
        <v>270</v>
      </c>
      <c r="C32" s="18">
        <v>5</v>
      </c>
      <c r="D32" s="18">
        <v>1</v>
      </c>
      <c r="E32" s="374">
        <f>(SUM(D32:D36)/A36)</f>
        <v>0.8</v>
      </c>
      <c r="F32" s="257" t="s">
        <v>271</v>
      </c>
    </row>
    <row r="33" spans="1:6" x14ac:dyDescent="0.2">
      <c r="A33" s="35">
        <v>2</v>
      </c>
      <c r="B33" s="64" t="s">
        <v>272</v>
      </c>
      <c r="C33" s="18">
        <v>2</v>
      </c>
      <c r="D33" s="18">
        <v>1</v>
      </c>
      <c r="E33" s="375"/>
      <c r="F33" s="258"/>
    </row>
    <row r="34" spans="1:6" x14ac:dyDescent="0.2">
      <c r="A34" s="35">
        <v>3</v>
      </c>
      <c r="B34" s="64" t="s">
        <v>273</v>
      </c>
      <c r="C34" s="18">
        <v>3</v>
      </c>
      <c r="D34" s="18">
        <v>1</v>
      </c>
      <c r="E34" s="375"/>
      <c r="F34" s="258"/>
    </row>
    <row r="35" spans="1:6" ht="25.5" x14ac:dyDescent="0.2">
      <c r="A35" s="35">
        <v>4</v>
      </c>
      <c r="B35" s="64" t="s">
        <v>234</v>
      </c>
      <c r="C35" s="18">
        <v>1</v>
      </c>
      <c r="D35" s="18">
        <v>1</v>
      </c>
      <c r="E35" s="375"/>
      <c r="F35" s="258"/>
    </row>
    <row r="36" spans="1:6" ht="25.5" x14ac:dyDescent="0.2">
      <c r="A36" s="35">
        <v>5</v>
      </c>
      <c r="B36" s="64" t="s">
        <v>234</v>
      </c>
      <c r="C36" s="18">
        <v>10</v>
      </c>
      <c r="D36" s="18">
        <v>0</v>
      </c>
      <c r="E36" s="376"/>
      <c r="F36" s="259"/>
    </row>
  </sheetData>
  <mergeCells count="9">
    <mergeCell ref="B28:F28"/>
    <mergeCell ref="E32:E36"/>
    <mergeCell ref="F32:F36"/>
    <mergeCell ref="B1:F1"/>
    <mergeCell ref="E5:E10"/>
    <mergeCell ref="F5:F10"/>
    <mergeCell ref="B14:F14"/>
    <mergeCell ref="E18:E24"/>
    <mergeCell ref="F18:F24"/>
  </mergeCells>
  <printOptions horizontalCentered="1"/>
  <pageMargins left="0.70866141732283472" right="0.70866141732283472" top="1.3385826771653544" bottom="0.74803149606299213" header="0.70866141732283472" footer="0.31496062992125984"/>
  <pageSetup paperSize="9" scale="86" orientation="portrait" r:id="rId1"/>
  <headerFooter>
    <oddHeader>&amp;C&amp;"Arial,Grassetto"&amp;20Indicatore Tecnologia: esempi di applicazione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Tracciato di rilevazione_2022</vt:lpstr>
      <vt:lpstr>Tracciato di rilevazione_2023</vt:lpstr>
      <vt:lpstr>Note di compilazione</vt:lpstr>
      <vt:lpstr>BRANCHE-Apparecchiature</vt:lpstr>
      <vt:lpstr>Algoritmo</vt:lpstr>
      <vt:lpstr>Esempi applicazione</vt:lpstr>
      <vt:lpstr>'Tracciato di rilevazione_2022'!Area_stampa</vt:lpstr>
      <vt:lpstr>'Tracciato di rilevazione_2023'!Area_stampa</vt:lpstr>
      <vt:lpstr>'BRANCHE-Apparecchiature'!Titoli_stampa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Marurizio Cartalemi</cp:lastModifiedBy>
  <cp:lastPrinted>2024-02-19T11:58:40Z</cp:lastPrinted>
  <dcterms:created xsi:type="dcterms:W3CDTF">2023-02-08T12:31:04Z</dcterms:created>
  <dcterms:modified xsi:type="dcterms:W3CDTF">2025-02-11T14:05:05Z</dcterms:modified>
</cp:coreProperties>
</file>