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Laboratorio\"/>
    </mc:Choice>
  </mc:AlternateContent>
  <bookViews>
    <workbookView xWindow="0" yWindow="0" windowWidth="23040" windowHeight="8940" activeTab="4"/>
  </bookViews>
  <sheets>
    <sheet name="LAB_NA1_2022" sheetId="2" r:id="rId1"/>
    <sheet name="Consuntivo 2022" sheetId="4" state="hidden" r:id="rId2"/>
    <sheet name="LAB_NA1_2023" sheetId="1" r:id="rId3"/>
    <sheet name="Consuntivo 2023" sheetId="5" state="hidden" r:id="rId4"/>
    <sheet name="LAB_NA1_RIEP_x_2024" sheetId="3" r:id="rId5"/>
  </sheets>
  <externalReferences>
    <externalReference r:id="rId6"/>
    <externalReference r:id="rId7"/>
    <externalReference r:id="rId8"/>
    <externalReference r:id="rId9"/>
  </externalReferences>
  <definedNames>
    <definedName name="_09_1_Elenco_Strutture" localSheetId="0">#REF!</definedName>
    <definedName name="_09_1_Elenco_Strutture" localSheetId="2">#REF!</definedName>
    <definedName name="_09_1_Elenco_Strutture" localSheetId="4">#REF!</definedName>
    <definedName name="_09_1_Elenco_Strutture">#REF!</definedName>
    <definedName name="_xlnm._FilterDatabase" localSheetId="1" hidden="1">'Consuntivo 2022'!$A$1:$G$48</definedName>
    <definedName name="_xlnm._FilterDatabase" localSheetId="0" hidden="1">LAB_NA1_2022!$A$2:$V$99</definedName>
    <definedName name="_xlnm._FilterDatabase" localSheetId="2" hidden="1">LAB_NA1_2023!$A$2:$V$105</definedName>
    <definedName name="_xlnm._FilterDatabase" localSheetId="4" hidden="1">LAB_NA1_RIEP_x_2024!$O$56:$R$100</definedName>
    <definedName name="_xlnm.Print_Area" localSheetId="0">LAB_NA1_2022!$A$1:$U$53</definedName>
    <definedName name="_xlnm.Print_Area" localSheetId="2">LAB_NA1_2023!$A$1:$U$53</definedName>
    <definedName name="_xlnm.Print_Area" localSheetId="4">LAB_NA1_RIEP_x_2024!$A$2:$AE$52</definedName>
    <definedName name="Excel_BuiltIn_Print_Titles_1_1">('[1]ESITO 2010'!$B$1:$B$65451,'[1]ESITO 2010'!$A$2:$IT$2)</definedName>
    <definedName name="Excel_BuiltIn_Print_Titles_1_1_1">('[1]ESITO 2010'!$B$2:$B$65379,'[1]ESITO 2010'!$A$2:$IT$2)</definedName>
    <definedName name="Excel_BuiltIn_Print_Titles_1_1_1_1">('[1]ESITO 2010'!$B$2:$B$65379,'[1]ESITO 2010'!$A$2:$IT$2)</definedName>
    <definedName name="Excel_BuiltIn_Print_Titles_2_1_1_1">('[1]ESITO 2010'!$B$2:$B$65359,'[1]ESITO 2010'!$A$2:$IT$2)</definedName>
    <definedName name="Excel_BuiltIn_Print_Titles_2_1_1_1_1">('[1]ESITO 2010'!$B$2:$B$65359,'[1]ESITO 2010'!$A$2:$IT$2)</definedName>
    <definedName name="_xlnm.Print_Titles" localSheetId="4">LAB_NA1_RIEP_x_2024!$A:$B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3" l="1"/>
  <c r="P49" i="3"/>
  <c r="P48" i="3"/>
  <c r="P47" i="3"/>
  <c r="P46" i="3"/>
  <c r="P13" i="3"/>
  <c r="P12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1" i="3"/>
  <c r="P10" i="3"/>
  <c r="P9" i="3"/>
  <c r="P8" i="3"/>
  <c r="P7" i="3"/>
  <c r="P6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2" i="3"/>
  <c r="G11" i="3"/>
  <c r="G10" i="3"/>
  <c r="G9" i="3"/>
  <c r="G8" i="3"/>
  <c r="G7" i="3"/>
  <c r="G6" i="3"/>
  <c r="P90" i="3"/>
  <c r="P91" i="3"/>
  <c r="P92" i="3"/>
  <c r="P93" i="3"/>
  <c r="P94" i="3"/>
  <c r="P95" i="3"/>
  <c r="P96" i="3"/>
  <c r="P97" i="3"/>
  <c r="P98" i="3"/>
  <c r="P99" i="3"/>
  <c r="P100" i="3"/>
  <c r="P79" i="3"/>
  <c r="P80" i="3"/>
  <c r="P81" i="3"/>
  <c r="P82" i="3"/>
  <c r="P83" i="3"/>
  <c r="P84" i="3"/>
  <c r="P85" i="3"/>
  <c r="P86" i="3"/>
  <c r="P88" i="3"/>
  <c r="P87" i="3"/>
  <c r="P89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57" i="3"/>
  <c r="P58" i="3"/>
  <c r="P59" i="3"/>
  <c r="P60" i="3"/>
  <c r="P61" i="3"/>
  <c r="P62" i="3"/>
  <c r="P63" i="3"/>
  <c r="P64" i="3"/>
  <c r="P65" i="3"/>
  <c r="P56" i="3"/>
  <c r="G94" i="3"/>
  <c r="G89" i="3"/>
  <c r="G90" i="3"/>
  <c r="G91" i="3"/>
  <c r="G92" i="3"/>
  <c r="G93" i="3"/>
  <c r="G98" i="3"/>
  <c r="G99" i="3"/>
  <c r="G84" i="3"/>
  <c r="G85" i="3"/>
  <c r="G86" i="3"/>
  <c r="G87" i="3"/>
  <c r="G100" i="3"/>
  <c r="G88" i="3"/>
  <c r="G79" i="3"/>
  <c r="G80" i="3"/>
  <c r="G81" i="3"/>
  <c r="G82" i="3"/>
  <c r="G83" i="3"/>
  <c r="G72" i="3"/>
  <c r="G73" i="3"/>
  <c r="G74" i="3"/>
  <c r="G75" i="3"/>
  <c r="G76" i="3"/>
  <c r="G77" i="3"/>
  <c r="G78" i="3"/>
  <c r="G67" i="3"/>
  <c r="G68" i="3"/>
  <c r="G69" i="3"/>
  <c r="G70" i="3"/>
  <c r="G71" i="3"/>
  <c r="G59" i="3"/>
  <c r="G60" i="3"/>
  <c r="G61" i="3"/>
  <c r="G62" i="3"/>
  <c r="G63" i="3"/>
  <c r="G64" i="3"/>
  <c r="G65" i="3"/>
  <c r="G66" i="3"/>
  <c r="G96" i="3"/>
  <c r="G97" i="3"/>
  <c r="G56" i="3"/>
  <c r="G57" i="3"/>
  <c r="G58" i="3"/>
  <c r="G95" i="3"/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6" i="3"/>
  <c r="P40" i="1"/>
  <c r="P41" i="1"/>
  <c r="P42" i="1"/>
  <c r="P43" i="1"/>
  <c r="P44" i="1"/>
  <c r="P45" i="1"/>
  <c r="P46" i="1"/>
  <c r="P47" i="1"/>
  <c r="P48" i="1"/>
  <c r="P49" i="1"/>
  <c r="P50" i="1"/>
  <c r="P39" i="1"/>
  <c r="P38" i="1"/>
  <c r="O37" i="1"/>
  <c r="O30" i="1"/>
  <c r="O31" i="1"/>
  <c r="O32" i="1"/>
  <c r="O33" i="1"/>
  <c r="O34" i="1"/>
  <c r="O35" i="1"/>
  <c r="O36" i="1"/>
  <c r="O29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L51" i="1"/>
  <c r="D51" i="3" l="1"/>
  <c r="N6" i="1"/>
  <c r="M109" i="1" l="1"/>
  <c r="O28" i="1" l="1"/>
  <c r="O51" i="1" s="1"/>
  <c r="Q37" i="1" l="1"/>
  <c r="Q50" i="1"/>
  <c r="S27" i="1"/>
  <c r="Q46" i="1"/>
  <c r="Q44" i="1"/>
  <c r="Q43" i="1"/>
  <c r="Q42" i="1"/>
  <c r="Q36" i="1"/>
  <c r="Q35" i="1"/>
  <c r="Q34" i="1"/>
  <c r="Q33" i="1"/>
  <c r="Q32" i="1"/>
  <c r="S19" i="1"/>
  <c r="M56" i="1"/>
  <c r="M5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9" i="1"/>
  <c r="I50" i="1"/>
  <c r="I6" i="1"/>
  <c r="H48" i="5"/>
  <c r="F48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" i="5"/>
  <c r="S11" i="1" l="1"/>
  <c r="S32" i="1"/>
  <c r="S38" i="1"/>
  <c r="Q21" i="1"/>
  <c r="S28" i="1"/>
  <c r="S33" i="1"/>
  <c r="S7" i="1"/>
  <c r="Q22" i="1"/>
  <c r="S39" i="1"/>
  <c r="Q8" i="1"/>
  <c r="T44" i="1" s="1"/>
  <c r="S9" i="1"/>
  <c r="Q24" i="1"/>
  <c r="S50" i="1"/>
  <c r="Q13" i="1"/>
  <c r="Q25" i="1"/>
  <c r="S18" i="1"/>
  <c r="S31" i="1"/>
  <c r="S25" i="1"/>
  <c r="S22" i="1"/>
  <c r="Q15" i="1"/>
  <c r="S40" i="1"/>
  <c r="Q27" i="1"/>
  <c r="Q29" i="1"/>
  <c r="S24" i="1"/>
  <c r="Q16" i="1"/>
  <c r="S15" i="1"/>
  <c r="Q47" i="1"/>
  <c r="Q18" i="1"/>
  <c r="S44" i="1"/>
  <c r="Q19" i="1"/>
  <c r="T14" i="1"/>
  <c r="AC14" i="3" s="1"/>
  <c r="S49" i="1"/>
  <c r="T46" i="1"/>
  <c r="AC46" i="3" s="1"/>
  <c r="S17" i="1"/>
  <c r="Q12" i="1"/>
  <c r="S10" i="1"/>
  <c r="S23" i="1"/>
  <c r="T37" i="1"/>
  <c r="AC37" i="3" s="1"/>
  <c r="S8" i="1"/>
  <c r="S16" i="1"/>
  <c r="S41" i="1"/>
  <c r="S12" i="1"/>
  <c r="S6" i="1"/>
  <c r="S42" i="1"/>
  <c r="Q48" i="1"/>
  <c r="Q7" i="1"/>
  <c r="Q40" i="1"/>
  <c r="T26" i="1" s="1"/>
  <c r="AC26" i="3" s="1"/>
  <c r="S29" i="1"/>
  <c r="S37" i="1"/>
  <c r="Q39" i="1"/>
  <c r="Q20" i="1"/>
  <c r="S21" i="1"/>
  <c r="Q30" i="1"/>
  <c r="S13" i="1"/>
  <c r="S45" i="1"/>
  <c r="Q28" i="1"/>
  <c r="Q17" i="1"/>
  <c r="Q9" i="1"/>
  <c r="Q31" i="1"/>
  <c r="Q49" i="1"/>
  <c r="Q41" i="1"/>
  <c r="T25" i="1" s="1"/>
  <c r="AC25" i="3" s="1"/>
  <c r="S46" i="1"/>
  <c r="S30" i="1"/>
  <c r="S14" i="1"/>
  <c r="S36" i="1"/>
  <c r="S20" i="1"/>
  <c r="S48" i="1"/>
  <c r="Q14" i="1"/>
  <c r="S43" i="1"/>
  <c r="S35" i="1"/>
  <c r="S47" i="1"/>
  <c r="Q23" i="1"/>
  <c r="T36" i="1" s="1"/>
  <c r="AC36" i="3" s="1"/>
  <c r="Q45" i="1"/>
  <c r="S34" i="1"/>
  <c r="S26" i="1"/>
  <c r="Q26" i="1"/>
  <c r="Q11" i="1"/>
  <c r="Q38" i="1"/>
  <c r="Q10" i="1"/>
  <c r="L52" i="1"/>
  <c r="I51" i="1"/>
  <c r="U44" i="1" l="1"/>
  <c r="Q48" i="3" s="1"/>
  <c r="U48" i="3" s="1"/>
  <c r="V48" i="3" s="1"/>
  <c r="Z44" i="3" s="1"/>
  <c r="AC44" i="3"/>
  <c r="T48" i="1"/>
  <c r="AC48" i="3" s="1"/>
  <c r="T41" i="1"/>
  <c r="T34" i="1"/>
  <c r="AC34" i="3" s="1"/>
  <c r="T47" i="1"/>
  <c r="T11" i="1"/>
  <c r="T31" i="1"/>
  <c r="T39" i="1"/>
  <c r="U25" i="1"/>
  <c r="Q22" i="3" s="1"/>
  <c r="U22" i="3" s="1"/>
  <c r="V22" i="3" s="1"/>
  <c r="T32" i="1"/>
  <c r="T12" i="1"/>
  <c r="T9" i="1"/>
  <c r="T23" i="1"/>
  <c r="T6" i="1"/>
  <c r="AC6" i="3" s="1"/>
  <c r="T20" i="1"/>
  <c r="T29" i="1"/>
  <c r="U26" i="1"/>
  <c r="Q36" i="3" s="1"/>
  <c r="U36" i="3" s="1"/>
  <c r="V36" i="3" s="1"/>
  <c r="U14" i="1"/>
  <c r="Q46" i="3" s="1"/>
  <c r="U46" i="3" s="1"/>
  <c r="V46" i="3" s="1"/>
  <c r="T28" i="1"/>
  <c r="U46" i="1"/>
  <c r="Q33" i="3" s="1"/>
  <c r="U33" i="3" s="1"/>
  <c r="V33" i="3" s="1"/>
  <c r="T35" i="1"/>
  <c r="T16" i="1"/>
  <c r="T50" i="1"/>
  <c r="T15" i="1"/>
  <c r="T21" i="1"/>
  <c r="T33" i="1"/>
  <c r="T27" i="1"/>
  <c r="U37" i="1"/>
  <c r="Q28" i="3" s="1"/>
  <c r="U28" i="3" s="1"/>
  <c r="V28" i="3" s="1"/>
  <c r="T7" i="1"/>
  <c r="T18" i="1"/>
  <c r="T40" i="1"/>
  <c r="T38" i="1"/>
  <c r="T10" i="1"/>
  <c r="T42" i="1"/>
  <c r="U36" i="1"/>
  <c r="Q23" i="3" s="1"/>
  <c r="U23" i="3" s="1"/>
  <c r="V23" i="3" s="1"/>
  <c r="T22" i="1"/>
  <c r="T19" i="1"/>
  <c r="T17" i="1"/>
  <c r="T43" i="1"/>
  <c r="T30" i="1"/>
  <c r="T45" i="1"/>
  <c r="T24" i="1"/>
  <c r="T8" i="1"/>
  <c r="S51" i="1"/>
  <c r="N51" i="1"/>
  <c r="U48" i="1" l="1"/>
  <c r="Q12" i="3" s="1"/>
  <c r="T12" i="3" s="1"/>
  <c r="V12" i="3" s="1"/>
  <c r="U34" i="1"/>
  <c r="Q18" i="3" s="1"/>
  <c r="Q93" i="3"/>
  <c r="U29" i="1"/>
  <c r="Q24" i="3" s="1"/>
  <c r="U24" i="3" s="1"/>
  <c r="V24" i="3" s="1"/>
  <c r="AC29" i="3"/>
  <c r="U42" i="1"/>
  <c r="Q17" i="3" s="1"/>
  <c r="T17" i="3" s="1"/>
  <c r="V17" i="3" s="1"/>
  <c r="AC42" i="3"/>
  <c r="U35" i="1"/>
  <c r="Q6" i="3" s="1"/>
  <c r="S6" i="3" s="1"/>
  <c r="AC35" i="3"/>
  <c r="U38" i="1"/>
  <c r="Q21" i="3" s="1"/>
  <c r="U21" i="3" s="1"/>
  <c r="V21" i="3" s="1"/>
  <c r="AC38" i="3"/>
  <c r="U8" i="1"/>
  <c r="Q44" i="3" s="1"/>
  <c r="U44" i="3" s="1"/>
  <c r="V44" i="3" s="1"/>
  <c r="AC8" i="3"/>
  <c r="Z14" i="3"/>
  <c r="Q96" i="3"/>
  <c r="U11" i="1"/>
  <c r="Q11" i="3" s="1"/>
  <c r="AC11" i="3"/>
  <c r="U30" i="1"/>
  <c r="Q37" i="3" s="1"/>
  <c r="U37" i="3" s="1"/>
  <c r="V37" i="3" s="1"/>
  <c r="AC30" i="3"/>
  <c r="U43" i="1"/>
  <c r="Q20" i="3" s="1"/>
  <c r="U20" i="3" s="1"/>
  <c r="V20" i="3" s="1"/>
  <c r="AC43" i="3"/>
  <c r="U20" i="1"/>
  <c r="Q38" i="3" s="1"/>
  <c r="U38" i="3" s="1"/>
  <c r="V38" i="3" s="1"/>
  <c r="AC20" i="3"/>
  <c r="U17" i="1"/>
  <c r="Q19" i="3" s="1"/>
  <c r="AC17" i="3"/>
  <c r="U33" i="1"/>
  <c r="Q9" i="3" s="1"/>
  <c r="AC33" i="3"/>
  <c r="U41" i="1"/>
  <c r="Q10" i="3" s="1"/>
  <c r="AC41" i="3"/>
  <c r="U32" i="1"/>
  <c r="Q25" i="3" s="1"/>
  <c r="U25" i="3" s="1"/>
  <c r="V25" i="3" s="1"/>
  <c r="AC32" i="3"/>
  <c r="Q65" i="3"/>
  <c r="Q80" i="3"/>
  <c r="U39" i="1"/>
  <c r="Q47" i="3" s="1"/>
  <c r="U47" i="3" s="1"/>
  <c r="V47" i="3" s="1"/>
  <c r="Z39" i="3" s="1"/>
  <c r="AC39" i="3"/>
  <c r="U18" i="1"/>
  <c r="Q34" i="3" s="1"/>
  <c r="U34" i="3" s="1"/>
  <c r="V34" i="3" s="1"/>
  <c r="AC18" i="3"/>
  <c r="U45" i="1"/>
  <c r="Q27" i="3" s="1"/>
  <c r="U27" i="3" s="1"/>
  <c r="V27" i="3" s="1"/>
  <c r="AC45" i="3"/>
  <c r="Q83" i="3"/>
  <c r="U47" i="1"/>
  <c r="Q7" i="3" s="1"/>
  <c r="S7" i="3" s="1"/>
  <c r="V7" i="3" s="1"/>
  <c r="AC47" i="3"/>
  <c r="U27" i="1"/>
  <c r="Q49" i="3" s="1"/>
  <c r="U49" i="3" s="1"/>
  <c r="V49" i="3" s="1"/>
  <c r="Z27" i="3" s="1"/>
  <c r="AC27" i="3"/>
  <c r="U19" i="1"/>
  <c r="Q42" i="3" s="1"/>
  <c r="U42" i="3" s="1"/>
  <c r="V42" i="3" s="1"/>
  <c r="AC19" i="3"/>
  <c r="U21" i="1"/>
  <c r="Q8" i="3" s="1"/>
  <c r="S8" i="3" s="1"/>
  <c r="V8" i="3" s="1"/>
  <c r="AC21" i="3"/>
  <c r="U23" i="1"/>
  <c r="Q45" i="3" s="1"/>
  <c r="U45" i="3" s="1"/>
  <c r="V45" i="3" s="1"/>
  <c r="AC23" i="3"/>
  <c r="U16" i="1"/>
  <c r="Q31" i="3" s="1"/>
  <c r="U31" i="3" s="1"/>
  <c r="V31" i="3" s="1"/>
  <c r="AC16" i="3"/>
  <c r="U40" i="1"/>
  <c r="Q15" i="3" s="1"/>
  <c r="AC40" i="3"/>
  <c r="U24" i="1"/>
  <c r="Q40" i="3" s="1"/>
  <c r="U40" i="3" s="1"/>
  <c r="V40" i="3" s="1"/>
  <c r="AC24" i="3"/>
  <c r="U22" i="1"/>
  <c r="Q41" i="3" s="1"/>
  <c r="U41" i="3" s="1"/>
  <c r="V41" i="3" s="1"/>
  <c r="AC22" i="3"/>
  <c r="U10" i="1"/>
  <c r="Q14" i="3" s="1"/>
  <c r="T14" i="3" s="1"/>
  <c r="V14" i="3" s="1"/>
  <c r="AC10" i="3"/>
  <c r="Q69" i="3"/>
  <c r="U28" i="1"/>
  <c r="Q50" i="3" s="1"/>
  <c r="U50" i="3" s="1"/>
  <c r="V50" i="3" s="1"/>
  <c r="Z28" i="3" s="1"/>
  <c r="AC28" i="3"/>
  <c r="U31" i="1"/>
  <c r="Q16" i="3" s="1"/>
  <c r="T16" i="3" s="1"/>
  <c r="V16" i="3" s="1"/>
  <c r="AC31" i="3"/>
  <c r="U7" i="1"/>
  <c r="Q32" i="3" s="1"/>
  <c r="U32" i="3" s="1"/>
  <c r="V32" i="3" s="1"/>
  <c r="AC7" i="3"/>
  <c r="Q75" i="3"/>
  <c r="U15" i="1"/>
  <c r="Q29" i="3" s="1"/>
  <c r="U29" i="3" s="1"/>
  <c r="V29" i="3" s="1"/>
  <c r="AC15" i="3"/>
  <c r="U9" i="1"/>
  <c r="Q26" i="3" s="1"/>
  <c r="U26" i="3" s="1"/>
  <c r="V26" i="3" s="1"/>
  <c r="AC9" i="3"/>
  <c r="Q70" i="3"/>
  <c r="U50" i="1"/>
  <c r="Q35" i="3" s="1"/>
  <c r="U35" i="3" s="1"/>
  <c r="V35" i="3" s="1"/>
  <c r="AC50" i="3"/>
  <c r="U12" i="1"/>
  <c r="Q30" i="3" s="1"/>
  <c r="U30" i="3" s="1"/>
  <c r="V30" i="3" s="1"/>
  <c r="AC12" i="3"/>
  <c r="Q98" i="3"/>
  <c r="E48" i="5"/>
  <c r="D48" i="5"/>
  <c r="C48" i="5"/>
  <c r="T15" i="3" l="1"/>
  <c r="V15" i="3" s="1"/>
  <c r="Z40" i="3" s="1"/>
  <c r="T57" i="3"/>
  <c r="Q85" i="3"/>
  <c r="Q61" i="3"/>
  <c r="Q68" i="3"/>
  <c r="Q76" i="3"/>
  <c r="Q92" i="3"/>
  <c r="Q67" i="3"/>
  <c r="Q72" i="3"/>
  <c r="Z32" i="3"/>
  <c r="Q56" i="3"/>
  <c r="Q81" i="3"/>
  <c r="Q60" i="3"/>
  <c r="Q64" i="3"/>
  <c r="Q88" i="3"/>
  <c r="Q89" i="3"/>
  <c r="Q82" i="3"/>
  <c r="Q79" i="3"/>
  <c r="Q97" i="3"/>
  <c r="Q71" i="3"/>
  <c r="Q100" i="3"/>
  <c r="Q78" i="3"/>
  <c r="Z16" i="3"/>
  <c r="Q74" i="3"/>
  <c r="Z21" i="3"/>
  <c r="Q58" i="3"/>
  <c r="Q77" i="3"/>
  <c r="Q87" i="3"/>
  <c r="Q99" i="3"/>
  <c r="Q95" i="3"/>
  <c r="Q84" i="3"/>
  <c r="Q59" i="3"/>
  <c r="Q63" i="3"/>
  <c r="Q91" i="3"/>
  <c r="Q73" i="3"/>
  <c r="Z9" i="3"/>
  <c r="Q62" i="3"/>
  <c r="Z47" i="3"/>
  <c r="Q57" i="3"/>
  <c r="Q66" i="3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6" i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6" i="2"/>
  <c r="S51" i="2" l="1"/>
  <c r="U10" i="2"/>
  <c r="Z10" i="3"/>
  <c r="Z7" i="3"/>
  <c r="Z30" i="3"/>
  <c r="Z45" i="3"/>
  <c r="Z18" i="3"/>
  <c r="Z43" i="3"/>
  <c r="Z29" i="3"/>
  <c r="Z20" i="3"/>
  <c r="Z15" i="3"/>
  <c r="Z12" i="3"/>
  <c r="Z46" i="3"/>
  <c r="Z42" i="3"/>
  <c r="Z23" i="3"/>
  <c r="Z37" i="3"/>
  <c r="Z50" i="3"/>
  <c r="Z36" i="3"/>
  <c r="S57" i="3"/>
  <c r="S58" i="3" s="1"/>
  <c r="T58" i="3"/>
  <c r="P37" i="2"/>
  <c r="Q37" i="2" s="1"/>
  <c r="T25" i="2" s="1"/>
  <c r="P38" i="2"/>
  <c r="Q38" i="2" s="1"/>
  <c r="T21" i="2" s="1"/>
  <c r="P39" i="2"/>
  <c r="Q39" i="2" s="1"/>
  <c r="T40" i="2" s="1"/>
  <c r="P40" i="2"/>
  <c r="Q40" i="2" s="1"/>
  <c r="T32" i="2" s="1"/>
  <c r="P41" i="2"/>
  <c r="Q41" i="2" s="1"/>
  <c r="T47" i="2" s="1"/>
  <c r="AB47" i="3" s="1"/>
  <c r="P42" i="2"/>
  <c r="P43" i="2"/>
  <c r="Q43" i="2" s="1"/>
  <c r="T34" i="2" s="1"/>
  <c r="AB34" i="3" s="1"/>
  <c r="P44" i="2"/>
  <c r="Q44" i="2" s="1"/>
  <c r="T44" i="2" s="1"/>
  <c r="AB44" i="3" s="1"/>
  <c r="P45" i="2"/>
  <c r="P46" i="2"/>
  <c r="Q46" i="2" s="1"/>
  <c r="T49" i="2" s="1"/>
  <c r="P47" i="2"/>
  <c r="Q47" i="2" s="1"/>
  <c r="T14" i="2" s="1"/>
  <c r="P48" i="2"/>
  <c r="P49" i="2"/>
  <c r="Q49" i="2" s="1"/>
  <c r="T28" i="2" s="1"/>
  <c r="P50" i="2"/>
  <c r="Q50" i="2" s="1"/>
  <c r="T39" i="2" s="1"/>
  <c r="AB39" i="3" s="1"/>
  <c r="P36" i="2"/>
  <c r="P35" i="2"/>
  <c r="O27" i="2"/>
  <c r="O28" i="2"/>
  <c r="O29" i="2"/>
  <c r="O30" i="2"/>
  <c r="O31" i="2"/>
  <c r="O32" i="2"/>
  <c r="Q32" i="2" s="1"/>
  <c r="T37" i="2" s="1"/>
  <c r="AB37" i="3" s="1"/>
  <c r="O33" i="2"/>
  <c r="O34" i="2"/>
  <c r="Q34" i="2" s="1"/>
  <c r="T31" i="2" s="1"/>
  <c r="AB31" i="3" s="1"/>
  <c r="O26" i="2"/>
  <c r="Q26" i="2" s="1"/>
  <c r="T19" i="2" s="1"/>
  <c r="Q45" i="2"/>
  <c r="T48" i="2" s="1"/>
  <c r="AB48" i="3" s="1"/>
  <c r="O25" i="2"/>
  <c r="Q12" i="2"/>
  <c r="T33" i="2" s="1"/>
  <c r="AB33" i="3" s="1"/>
  <c r="Q20" i="2"/>
  <c r="T20" i="2" s="1"/>
  <c r="AB20" i="3" s="1"/>
  <c r="Q23" i="2"/>
  <c r="T43" i="2" s="1"/>
  <c r="AB43" i="3" s="1"/>
  <c r="Q25" i="2"/>
  <c r="T35" i="2" s="1"/>
  <c r="AB35" i="3" s="1"/>
  <c r="Q27" i="2"/>
  <c r="T30" i="2" s="1"/>
  <c r="AB30" i="3" s="1"/>
  <c r="Q28" i="2"/>
  <c r="T9" i="2" s="1"/>
  <c r="AB9" i="3" s="1"/>
  <c r="Q29" i="2"/>
  <c r="T41" i="2" s="1"/>
  <c r="AB41" i="3" s="1"/>
  <c r="Q30" i="2"/>
  <c r="T10" i="2" s="1"/>
  <c r="AB10" i="3" s="1"/>
  <c r="Q31" i="2"/>
  <c r="T26" i="2" s="1"/>
  <c r="AB26" i="3" s="1"/>
  <c r="Q33" i="2"/>
  <c r="T46" i="2" s="1"/>
  <c r="AB46" i="3" s="1"/>
  <c r="Q35" i="2"/>
  <c r="T17" i="2" s="1"/>
  <c r="AB17" i="3" s="1"/>
  <c r="Q36" i="2"/>
  <c r="T38" i="2" s="1"/>
  <c r="AB38" i="3" s="1"/>
  <c r="Q42" i="2"/>
  <c r="T36" i="2" s="1"/>
  <c r="AB36" i="3" s="1"/>
  <c r="Q48" i="2"/>
  <c r="T27" i="2" s="1"/>
  <c r="AB27" i="3" s="1"/>
  <c r="L51" i="2"/>
  <c r="L52" i="2" s="1"/>
  <c r="N23" i="2"/>
  <c r="N24" i="2"/>
  <c r="Q24" i="2" s="1"/>
  <c r="T11" i="2" s="1"/>
  <c r="N7" i="2"/>
  <c r="Q7" i="2" s="1"/>
  <c r="T23" i="2" s="1"/>
  <c r="N8" i="2"/>
  <c r="Q8" i="2" s="1"/>
  <c r="T8" i="2" s="1"/>
  <c r="N9" i="2"/>
  <c r="Q9" i="2" s="1"/>
  <c r="T7" i="2" s="1"/>
  <c r="N10" i="2"/>
  <c r="Q10" i="2" s="1"/>
  <c r="T6" i="2" s="1"/>
  <c r="AB6" i="3" s="1"/>
  <c r="N11" i="2"/>
  <c r="Q11" i="2" s="1"/>
  <c r="T50" i="2" s="1"/>
  <c r="N12" i="2"/>
  <c r="N13" i="2"/>
  <c r="Q13" i="2" s="1"/>
  <c r="T45" i="2" s="1"/>
  <c r="N14" i="2"/>
  <c r="Q14" i="2" s="1"/>
  <c r="T18" i="2" s="1"/>
  <c r="N15" i="2"/>
  <c r="Q15" i="2" s="1"/>
  <c r="T22" i="2" s="1"/>
  <c r="N16" i="2"/>
  <c r="Q16" i="2" s="1"/>
  <c r="T12" i="2" s="1"/>
  <c r="N17" i="2"/>
  <c r="Q17" i="2" s="1"/>
  <c r="T24" i="2" s="1"/>
  <c r="N18" i="2"/>
  <c r="Q18" i="2" s="1"/>
  <c r="T15" i="2" s="1"/>
  <c r="N19" i="2"/>
  <c r="Q19" i="2" s="1"/>
  <c r="T42" i="2" s="1"/>
  <c r="N20" i="2"/>
  <c r="N21" i="2"/>
  <c r="Q21" i="2" s="1"/>
  <c r="T16" i="2" s="1"/>
  <c r="N22" i="2"/>
  <c r="Q22" i="2" s="1"/>
  <c r="T29" i="2" s="1"/>
  <c r="N6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5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6" i="2"/>
  <c r="F10" i="1"/>
  <c r="F14" i="1"/>
  <c r="F27" i="1"/>
  <c r="F28" i="1"/>
  <c r="F39" i="1"/>
  <c r="F44" i="1"/>
  <c r="F48" i="1"/>
  <c r="F49" i="1"/>
  <c r="AB16" i="3" l="1"/>
  <c r="U16" i="2"/>
  <c r="AB29" i="3"/>
  <c r="U29" i="2"/>
  <c r="AB18" i="3"/>
  <c r="U18" i="2"/>
  <c r="H28" i="3" s="1"/>
  <c r="L28" i="3" s="1"/>
  <c r="AB11" i="3"/>
  <c r="U11" i="2"/>
  <c r="AB25" i="3"/>
  <c r="U25" i="2"/>
  <c r="AB14" i="3"/>
  <c r="U14" i="2"/>
  <c r="AB19" i="3"/>
  <c r="U19" i="2"/>
  <c r="H86" i="3" s="1"/>
  <c r="AB15" i="3"/>
  <c r="U15" i="2"/>
  <c r="AB50" i="3"/>
  <c r="U50" i="2"/>
  <c r="AB49" i="3"/>
  <c r="U49" i="2"/>
  <c r="AB24" i="3"/>
  <c r="U24" i="2"/>
  <c r="H87" i="3" s="1"/>
  <c r="AB7" i="3"/>
  <c r="U7" i="2"/>
  <c r="H91" i="3" s="1"/>
  <c r="AB12" i="3"/>
  <c r="U12" i="2"/>
  <c r="AB8" i="3"/>
  <c r="U8" i="2"/>
  <c r="AB45" i="3"/>
  <c r="U45" i="2"/>
  <c r="H90" i="3" s="1"/>
  <c r="AB42" i="3"/>
  <c r="U42" i="2"/>
  <c r="AB22" i="3"/>
  <c r="U22" i="2"/>
  <c r="AB23" i="3"/>
  <c r="U23" i="2"/>
  <c r="AB28" i="3"/>
  <c r="U28" i="2"/>
  <c r="H99" i="3" s="1"/>
  <c r="U48" i="2"/>
  <c r="H96" i="3" s="1"/>
  <c r="U20" i="2"/>
  <c r="U31" i="2"/>
  <c r="U44" i="2"/>
  <c r="U30" i="2"/>
  <c r="U39" i="2"/>
  <c r="U9" i="2"/>
  <c r="U26" i="2"/>
  <c r="H80" i="3" s="1"/>
  <c r="U46" i="2"/>
  <c r="H81" i="3" s="1"/>
  <c r="U43" i="2"/>
  <c r="U17" i="2"/>
  <c r="U34" i="2"/>
  <c r="U27" i="2"/>
  <c r="H50" i="3" s="1"/>
  <c r="L50" i="3" s="1"/>
  <c r="M50" i="3" s="1"/>
  <c r="U35" i="2"/>
  <c r="O51" i="2"/>
  <c r="U33" i="2"/>
  <c r="U37" i="2"/>
  <c r="H11" i="3" s="1"/>
  <c r="U41" i="2"/>
  <c r="U36" i="2"/>
  <c r="U47" i="2"/>
  <c r="AB32" i="3"/>
  <c r="U32" i="2"/>
  <c r="AB40" i="3"/>
  <c r="U40" i="2"/>
  <c r="H62" i="3" s="1"/>
  <c r="AB21" i="3"/>
  <c r="U21" i="2"/>
  <c r="H63" i="3" s="1"/>
  <c r="P51" i="2"/>
  <c r="P52" i="2" s="1"/>
  <c r="U38" i="2"/>
  <c r="H15" i="3" s="1"/>
  <c r="H71" i="3"/>
  <c r="H22" i="3"/>
  <c r="L22" i="3" s="1"/>
  <c r="H59" i="3"/>
  <c r="H9" i="3"/>
  <c r="J9" i="3" s="1"/>
  <c r="H47" i="3"/>
  <c r="L47" i="3" s="1"/>
  <c r="M47" i="3" s="1"/>
  <c r="Y49" i="3" s="1"/>
  <c r="H97" i="3"/>
  <c r="H83" i="3"/>
  <c r="H34" i="3"/>
  <c r="L34" i="3" s="1"/>
  <c r="H42" i="3"/>
  <c r="L42" i="3" s="1"/>
  <c r="H24" i="3"/>
  <c r="L24" i="3" s="1"/>
  <c r="H73" i="3"/>
  <c r="H13" i="3"/>
  <c r="K13" i="3" s="1"/>
  <c r="H94" i="3"/>
  <c r="H79" i="3"/>
  <c r="H30" i="3"/>
  <c r="L30" i="3" s="1"/>
  <c r="H76" i="3"/>
  <c r="H27" i="3"/>
  <c r="L27" i="3" s="1"/>
  <c r="H33" i="3"/>
  <c r="L33" i="3" s="1"/>
  <c r="H82" i="3"/>
  <c r="H48" i="3"/>
  <c r="L48" i="3" s="1"/>
  <c r="M48" i="3" s="1"/>
  <c r="H98" i="3"/>
  <c r="H84" i="3"/>
  <c r="H35" i="3"/>
  <c r="L35" i="3" s="1"/>
  <c r="H7" i="3"/>
  <c r="J7" i="3" s="1"/>
  <c r="H57" i="3"/>
  <c r="H31" i="3"/>
  <c r="L31" i="3" s="1"/>
  <c r="H77" i="3"/>
  <c r="H78" i="3"/>
  <c r="H29" i="3"/>
  <c r="L29" i="3" s="1"/>
  <c r="H23" i="3"/>
  <c r="L23" i="3" s="1"/>
  <c r="H72" i="3"/>
  <c r="H74" i="3"/>
  <c r="H25" i="3"/>
  <c r="L25" i="3" s="1"/>
  <c r="H58" i="3"/>
  <c r="H8" i="3"/>
  <c r="J8" i="3" s="1"/>
  <c r="H60" i="3"/>
  <c r="H10" i="3"/>
  <c r="H26" i="3"/>
  <c r="L26" i="3" s="1"/>
  <c r="H75" i="3"/>
  <c r="H41" i="3"/>
  <c r="L41" i="3" s="1"/>
  <c r="H67" i="3"/>
  <c r="H18" i="3"/>
  <c r="H92" i="3"/>
  <c r="H43" i="3"/>
  <c r="L43" i="3" s="1"/>
  <c r="H68" i="3"/>
  <c r="H19" i="3"/>
  <c r="L19" i="3" s="1"/>
  <c r="H20" i="3"/>
  <c r="L20" i="3" s="1"/>
  <c r="H69" i="3"/>
  <c r="H44" i="3"/>
  <c r="L44" i="3" s="1"/>
  <c r="H93" i="3"/>
  <c r="H95" i="3"/>
  <c r="H45" i="3"/>
  <c r="L45" i="3" s="1"/>
  <c r="M45" i="3" s="1"/>
  <c r="H16" i="3"/>
  <c r="H65" i="3"/>
  <c r="H66" i="3"/>
  <c r="H17" i="3"/>
  <c r="H39" i="3"/>
  <c r="L39" i="3" s="1"/>
  <c r="H88" i="3"/>
  <c r="T19" i="3"/>
  <c r="T18" i="3"/>
  <c r="S10" i="3"/>
  <c r="S9" i="3"/>
  <c r="S11" i="3"/>
  <c r="M103" i="2"/>
  <c r="I51" i="2"/>
  <c r="H51" i="2"/>
  <c r="E7" i="1"/>
  <c r="F7" i="1" s="1"/>
  <c r="E8" i="1"/>
  <c r="F8" i="1" s="1"/>
  <c r="E9" i="1"/>
  <c r="F9" i="1" s="1"/>
  <c r="E11" i="1"/>
  <c r="F11" i="1" s="1"/>
  <c r="E12" i="1"/>
  <c r="F12" i="1" s="1"/>
  <c r="E13" i="1"/>
  <c r="F13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40" i="1"/>
  <c r="F40" i="1" s="1"/>
  <c r="E41" i="1"/>
  <c r="F41" i="1" s="1"/>
  <c r="E42" i="1"/>
  <c r="F42" i="1" s="1"/>
  <c r="E43" i="1"/>
  <c r="F43" i="1" s="1"/>
  <c r="E45" i="1"/>
  <c r="F45" i="1" s="1"/>
  <c r="E46" i="1"/>
  <c r="F46" i="1" s="1"/>
  <c r="E47" i="1"/>
  <c r="F47" i="1" s="1"/>
  <c r="E50" i="1"/>
  <c r="F50" i="1" s="1"/>
  <c r="E6" i="1"/>
  <c r="H32" i="3" l="1"/>
  <c r="L32" i="3" s="1"/>
  <c r="H21" i="3"/>
  <c r="L21" i="3" s="1"/>
  <c r="H70" i="3"/>
  <c r="H38" i="3"/>
  <c r="L38" i="3" s="1"/>
  <c r="H46" i="3"/>
  <c r="L46" i="3" s="1"/>
  <c r="M46" i="3" s="1"/>
  <c r="H37" i="3"/>
  <c r="L37" i="3" s="1"/>
  <c r="H100" i="3"/>
  <c r="H56" i="3"/>
  <c r="H6" i="3"/>
  <c r="J6" i="3" s="1"/>
  <c r="H61" i="3"/>
  <c r="H49" i="3"/>
  <c r="L49" i="3" s="1"/>
  <c r="M49" i="3" s="1"/>
  <c r="Y28" i="3" s="1"/>
  <c r="AE28" i="3" s="1"/>
  <c r="H12" i="3"/>
  <c r="J57" i="3" s="1"/>
  <c r="J58" i="3" s="1"/>
  <c r="J12" i="3" s="1"/>
  <c r="K12" i="3" s="1"/>
  <c r="H14" i="3"/>
  <c r="K14" i="3" s="1"/>
  <c r="H64" i="3"/>
  <c r="K57" i="3"/>
  <c r="K58" i="3" s="1"/>
  <c r="K17" i="3" s="1"/>
  <c r="L17" i="3" s="1"/>
  <c r="T9" i="3"/>
  <c r="V9" i="3" s="1"/>
  <c r="Z33" i="3" s="1"/>
  <c r="T11" i="3"/>
  <c r="V11" i="3" s="1"/>
  <c r="Z11" i="3" s="1"/>
  <c r="T10" i="3"/>
  <c r="V10" i="3" s="1"/>
  <c r="Z41" i="3" s="1"/>
  <c r="U18" i="3"/>
  <c r="V18" i="3" s="1"/>
  <c r="Z34" i="3" s="1"/>
  <c r="U19" i="3"/>
  <c r="V19" i="3" s="1"/>
  <c r="Z38" i="3"/>
  <c r="F43" i="2"/>
  <c r="F44" i="2"/>
  <c r="F45" i="2"/>
  <c r="F46" i="2"/>
  <c r="F47" i="2"/>
  <c r="F48" i="2"/>
  <c r="F49" i="2"/>
  <c r="F50" i="2"/>
  <c r="J11" i="3" l="1"/>
  <c r="K11" i="3" s="1"/>
  <c r="J10" i="3"/>
  <c r="K10" i="3" s="1"/>
  <c r="K18" i="3"/>
  <c r="L18" i="3" s="1"/>
  <c r="K16" i="3"/>
  <c r="L16" i="3" s="1"/>
  <c r="K15" i="3"/>
  <c r="L15" i="3" s="1"/>
  <c r="Z17" i="3"/>
  <c r="Z25" i="3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" i="4"/>
  <c r="E51" i="2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" i="4"/>
  <c r="M39" i="3" l="1"/>
  <c r="Y27" i="3" s="1"/>
  <c r="AE27" i="3" s="1"/>
  <c r="M38" i="3"/>
  <c r="Y24" i="3" s="1"/>
  <c r="M37" i="3"/>
  <c r="Y19" i="3" s="1"/>
  <c r="M35" i="3"/>
  <c r="Y22" i="3" s="1"/>
  <c r="M34" i="3"/>
  <c r="Y50" i="3" s="1"/>
  <c r="AE50" i="3" s="1"/>
  <c r="M33" i="3"/>
  <c r="Y44" i="3" l="1"/>
  <c r="AE44" i="3" s="1"/>
  <c r="O52" i="2" l="1"/>
  <c r="F37" i="2"/>
  <c r="F36" i="2"/>
  <c r="F35" i="2"/>
  <c r="F34" i="2"/>
  <c r="F33" i="2"/>
  <c r="F32" i="2"/>
  <c r="J51" i="2" l="1"/>
  <c r="M6" i="3" l="1"/>
  <c r="Y35" i="3" s="1"/>
  <c r="V6" i="3"/>
  <c r="Z35" i="3" s="1"/>
  <c r="M7" i="3"/>
  <c r="Y25" i="3" s="1"/>
  <c r="AE25" i="3" s="1"/>
  <c r="M8" i="3"/>
  <c r="Y33" i="3" s="1"/>
  <c r="AE33" i="3" s="1"/>
  <c r="M9" i="3"/>
  <c r="Y47" i="3" s="1"/>
  <c r="AE47" i="3" s="1"/>
  <c r="M10" i="3"/>
  <c r="Y34" i="3" s="1"/>
  <c r="AE34" i="3" s="1"/>
  <c r="M11" i="3"/>
  <c r="Y37" i="3" s="1"/>
  <c r="AE37" i="3" s="1"/>
  <c r="M12" i="3"/>
  <c r="Y40" i="3" s="1"/>
  <c r="AE40" i="3" s="1"/>
  <c r="M13" i="3"/>
  <c r="M14" i="3"/>
  <c r="M15" i="3"/>
  <c r="Y38" i="3" s="1"/>
  <c r="AE38" i="3" s="1"/>
  <c r="M22" i="3"/>
  <c r="M23" i="3"/>
  <c r="Y31" i="3" s="1"/>
  <c r="M24" i="3"/>
  <c r="Y9" i="3" s="1"/>
  <c r="AE9" i="3" s="1"/>
  <c r="M25" i="3"/>
  <c r="Y32" i="3" s="1"/>
  <c r="AE32" i="3" s="1"/>
  <c r="M26" i="3"/>
  <c r="Y36" i="3" s="1"/>
  <c r="AE36" i="3" s="1"/>
  <c r="M27" i="3"/>
  <c r="M28" i="3"/>
  <c r="M29" i="3"/>
  <c r="Y30" i="3" s="1"/>
  <c r="AE30" i="3" s="1"/>
  <c r="M30" i="3"/>
  <c r="Y12" i="3" s="1"/>
  <c r="AE12" i="3" s="1"/>
  <c r="M31" i="3"/>
  <c r="Y26" i="3" s="1"/>
  <c r="M32" i="3"/>
  <c r="M41" i="3"/>
  <c r="M42" i="3"/>
  <c r="Y45" i="3" s="1"/>
  <c r="AE45" i="3" s="1"/>
  <c r="M43" i="3"/>
  <c r="M44" i="3"/>
  <c r="F6" i="2"/>
  <c r="N51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8" i="2"/>
  <c r="F39" i="2"/>
  <c r="F40" i="2"/>
  <c r="F41" i="2"/>
  <c r="F42" i="2"/>
  <c r="F6" i="1"/>
  <c r="Q6" i="1"/>
  <c r="E51" i="1"/>
  <c r="H51" i="1"/>
  <c r="Y46" i="3" l="1"/>
  <c r="AE46" i="3" s="1"/>
  <c r="Y20" i="3"/>
  <c r="AE20" i="3" s="1"/>
  <c r="Y23" i="3"/>
  <c r="AE23" i="3" s="1"/>
  <c r="Y39" i="3"/>
  <c r="AE39" i="3" s="1"/>
  <c r="Y14" i="3"/>
  <c r="AE14" i="3" s="1"/>
  <c r="Y48" i="3"/>
  <c r="Y8" i="3"/>
  <c r="Y18" i="3"/>
  <c r="AE18" i="3" s="1"/>
  <c r="Y21" i="3"/>
  <c r="AE21" i="3" s="1"/>
  <c r="Y7" i="3"/>
  <c r="AE7" i="3" s="1"/>
  <c r="Y16" i="3"/>
  <c r="AE16" i="3" s="1"/>
  <c r="Y10" i="3"/>
  <c r="AE10" i="3" s="1"/>
  <c r="AE35" i="3"/>
  <c r="T13" i="1"/>
  <c r="T49" i="1"/>
  <c r="Q6" i="2"/>
  <c r="N52" i="2"/>
  <c r="F51" i="2"/>
  <c r="J51" i="1"/>
  <c r="U6" i="2"/>
  <c r="J51" i="3"/>
  <c r="S51" i="3"/>
  <c r="N52" i="1"/>
  <c r="Q51" i="1"/>
  <c r="P51" i="1"/>
  <c r="P52" i="1" s="1"/>
  <c r="F51" i="1"/>
  <c r="O52" i="1"/>
  <c r="Q51" i="2" l="1"/>
  <c r="T13" i="2"/>
  <c r="H40" i="3"/>
  <c r="H89" i="3"/>
  <c r="U49" i="1"/>
  <c r="Q13" i="3" s="1"/>
  <c r="AC49" i="3"/>
  <c r="U13" i="1"/>
  <c r="Q39" i="3" s="1"/>
  <c r="AC13" i="3"/>
  <c r="AC51" i="3" s="1"/>
  <c r="T51" i="1"/>
  <c r="G14" i="1"/>
  <c r="G49" i="1"/>
  <c r="G39" i="1"/>
  <c r="G27" i="1"/>
  <c r="G10" i="1"/>
  <c r="J10" i="1" s="1"/>
  <c r="G48" i="1"/>
  <c r="G44" i="1"/>
  <c r="G28" i="1"/>
  <c r="G31" i="1"/>
  <c r="J31" i="1" s="1"/>
  <c r="G38" i="1"/>
  <c r="J38" i="1" s="1"/>
  <c r="G40" i="1"/>
  <c r="J40" i="1" s="1"/>
  <c r="G23" i="1"/>
  <c r="J23" i="1" s="1"/>
  <c r="G41" i="1"/>
  <c r="J41" i="1" s="1"/>
  <c r="G43" i="1"/>
  <c r="J43" i="1" s="1"/>
  <c r="G9" i="1"/>
  <c r="J9" i="1" s="1"/>
  <c r="G42" i="1"/>
  <c r="J42" i="1" s="1"/>
  <c r="G12" i="1"/>
  <c r="J12" i="1" s="1"/>
  <c r="G47" i="1"/>
  <c r="J47" i="1" s="1"/>
  <c r="G50" i="1"/>
  <c r="J50" i="1" s="1"/>
  <c r="G15" i="1"/>
  <c r="J15" i="1" s="1"/>
  <c r="G32" i="1"/>
  <c r="J32" i="1" s="1"/>
  <c r="G20" i="1"/>
  <c r="J20" i="1" s="1"/>
  <c r="G19" i="1"/>
  <c r="J19" i="1" s="1"/>
  <c r="G11" i="1"/>
  <c r="J11" i="1" s="1"/>
  <c r="G21" i="1"/>
  <c r="J21" i="1" s="1"/>
  <c r="G22" i="1"/>
  <c r="J22" i="1" s="1"/>
  <c r="G29" i="1"/>
  <c r="J29" i="1" s="1"/>
  <c r="G30" i="1"/>
  <c r="J30" i="1" s="1"/>
  <c r="G36" i="1"/>
  <c r="J36" i="1" s="1"/>
  <c r="G35" i="1"/>
  <c r="J35" i="1" s="1"/>
  <c r="G26" i="1"/>
  <c r="J26" i="1" s="1"/>
  <c r="G24" i="1"/>
  <c r="J24" i="1" s="1"/>
  <c r="G17" i="1"/>
  <c r="J17" i="1" s="1"/>
  <c r="G8" i="1"/>
  <c r="J8" i="1" s="1"/>
  <c r="G33" i="1"/>
  <c r="J33" i="1" s="1"/>
  <c r="G46" i="1"/>
  <c r="J46" i="1" s="1"/>
  <c r="G45" i="1"/>
  <c r="J45" i="1" s="1"/>
  <c r="G13" i="1"/>
  <c r="J13" i="1" s="1"/>
  <c r="G37" i="1"/>
  <c r="J37" i="1" s="1"/>
  <c r="G25" i="1"/>
  <c r="J25" i="1" s="1"/>
  <c r="G18" i="1"/>
  <c r="J18" i="1" s="1"/>
  <c r="G34" i="1"/>
  <c r="J34" i="1" s="1"/>
  <c r="G7" i="1"/>
  <c r="J7" i="1" s="1"/>
  <c r="G16" i="1"/>
  <c r="J16" i="1" s="1"/>
  <c r="G49" i="2"/>
  <c r="G44" i="2"/>
  <c r="J44" i="2" s="1"/>
  <c r="G45" i="2"/>
  <c r="J45" i="2" s="1"/>
  <c r="G50" i="2"/>
  <c r="J50" i="2" s="1"/>
  <c r="G48" i="2"/>
  <c r="G47" i="2"/>
  <c r="J47" i="2" s="1"/>
  <c r="G46" i="2"/>
  <c r="J46" i="2" s="1"/>
  <c r="G43" i="2"/>
  <c r="J43" i="2" s="1"/>
  <c r="M17" i="3"/>
  <c r="M16" i="3"/>
  <c r="M18" i="3"/>
  <c r="Y43" i="3" s="1"/>
  <c r="AE43" i="3" s="1"/>
  <c r="U6" i="1"/>
  <c r="Q43" i="3" s="1"/>
  <c r="U43" i="3" s="1"/>
  <c r="V43" i="3" s="1"/>
  <c r="G33" i="2"/>
  <c r="J33" i="2" s="1"/>
  <c r="G37" i="2"/>
  <c r="J37" i="2" s="1"/>
  <c r="G32" i="2"/>
  <c r="J32" i="2" s="1"/>
  <c r="G34" i="2"/>
  <c r="J34" i="2" s="1"/>
  <c r="G36" i="2"/>
  <c r="J36" i="2" s="1"/>
  <c r="G35" i="2"/>
  <c r="J35" i="2" s="1"/>
  <c r="G41" i="2"/>
  <c r="G8" i="2"/>
  <c r="G20" i="2"/>
  <c r="G16" i="2"/>
  <c r="G7" i="2"/>
  <c r="G10" i="2"/>
  <c r="G23" i="2"/>
  <c r="G14" i="2"/>
  <c r="G24" i="2"/>
  <c r="G39" i="2"/>
  <c r="G17" i="2"/>
  <c r="G18" i="2"/>
  <c r="G21" i="2"/>
  <c r="G6" i="2"/>
  <c r="G40" i="2"/>
  <c r="G12" i="2"/>
  <c r="G22" i="2"/>
  <c r="G26" i="2"/>
  <c r="G30" i="2"/>
  <c r="G25" i="2"/>
  <c r="G15" i="2"/>
  <c r="G13" i="2"/>
  <c r="G9" i="2"/>
  <c r="G27" i="2"/>
  <c r="G42" i="2"/>
  <c r="G38" i="2"/>
  <c r="G28" i="2"/>
  <c r="G29" i="2"/>
  <c r="G19" i="2"/>
  <c r="G11" i="2"/>
  <c r="G31" i="2"/>
  <c r="M19" i="3"/>
  <c r="K51" i="3"/>
  <c r="M20" i="3"/>
  <c r="Y17" i="3" s="1"/>
  <c r="AE17" i="3" s="1"/>
  <c r="M21" i="3"/>
  <c r="Y29" i="3" s="1"/>
  <c r="AE29" i="3" s="1"/>
  <c r="G6" i="1"/>
  <c r="J6" i="1" s="1"/>
  <c r="AB13" i="3" l="1"/>
  <c r="AB51" i="3" s="1"/>
  <c r="U13" i="2"/>
  <c r="T51" i="2"/>
  <c r="L40" i="3"/>
  <c r="Z26" i="3"/>
  <c r="AE26" i="3" s="1"/>
  <c r="U39" i="3"/>
  <c r="V39" i="3" s="1"/>
  <c r="Z8" i="3"/>
  <c r="AE8" i="3" s="1"/>
  <c r="T13" i="3"/>
  <c r="Z22" i="3"/>
  <c r="AE22" i="3" s="1"/>
  <c r="Z24" i="3"/>
  <c r="AE24" i="3" s="1"/>
  <c r="Y15" i="3"/>
  <c r="AE15" i="3" s="1"/>
  <c r="Y42" i="3"/>
  <c r="AE42" i="3" s="1"/>
  <c r="Y11" i="3"/>
  <c r="Y41" i="3"/>
  <c r="AE41" i="3" s="1"/>
  <c r="Q86" i="3"/>
  <c r="U51" i="1"/>
  <c r="Q90" i="3"/>
  <c r="Q94" i="3"/>
  <c r="J9" i="2"/>
  <c r="J40" i="2"/>
  <c r="J18" i="2"/>
  <c r="J7" i="2"/>
  <c r="J41" i="2"/>
  <c r="J19" i="2"/>
  <c r="J42" i="2"/>
  <c r="J13" i="2"/>
  <c r="J26" i="2"/>
  <c r="J17" i="2"/>
  <c r="J16" i="2"/>
  <c r="J29" i="2"/>
  <c r="J15" i="2"/>
  <c r="J22" i="2"/>
  <c r="J21" i="2"/>
  <c r="J23" i="2"/>
  <c r="J20" i="2"/>
  <c r="J31" i="2"/>
  <c r="J25" i="2"/>
  <c r="J24" i="2"/>
  <c r="J11" i="2"/>
  <c r="J12" i="2"/>
  <c r="J8" i="2"/>
  <c r="J38" i="2"/>
  <c r="J30" i="2"/>
  <c r="J6" i="2"/>
  <c r="H85" i="3" l="1"/>
  <c r="H36" i="3"/>
  <c r="U51" i="2"/>
  <c r="M40" i="3"/>
  <c r="T51" i="3"/>
  <c r="V13" i="3"/>
  <c r="Z6" i="3"/>
  <c r="Z48" i="3"/>
  <c r="AE48" i="3" s="1"/>
  <c r="Z13" i="3"/>
  <c r="Z19" i="3"/>
  <c r="AE19" i="3" s="1"/>
  <c r="AE11" i="3"/>
  <c r="U51" i="3"/>
  <c r="Q51" i="3"/>
  <c r="Q52" i="3" s="1"/>
  <c r="S52" i="3" s="1"/>
  <c r="L36" i="3" l="1"/>
  <c r="H51" i="3"/>
  <c r="H52" i="3" s="1"/>
  <c r="Y6" i="3"/>
  <c r="U52" i="3"/>
  <c r="Z31" i="3"/>
  <c r="AE31" i="3" s="1"/>
  <c r="T52" i="3"/>
  <c r="J52" i="3" l="1"/>
  <c r="K52" i="3"/>
  <c r="M36" i="3"/>
  <c r="L51" i="3"/>
  <c r="L52" i="3" s="1"/>
  <c r="AE6" i="3"/>
  <c r="Z49" i="3"/>
  <c r="V51" i="3"/>
  <c r="Y13" i="3" l="1"/>
  <c r="M51" i="3"/>
  <c r="AE49" i="3"/>
  <c r="Z51" i="3"/>
  <c r="AE13" i="3" l="1"/>
  <c r="Y51" i="3"/>
  <c r="AE51" i="3" l="1"/>
</calcChain>
</file>

<file path=xl/comments1.xml><?xml version="1.0" encoding="utf-8"?>
<comments xmlns="http://schemas.openxmlformats.org/spreadsheetml/2006/main">
  <authors>
    <author>Utente</author>
  </authors>
  <commentList>
    <comment ref="G68" authorId="0" shapeId="0">
      <text>
        <r>
          <rPr>
            <sz val="10"/>
            <color indexed="81"/>
            <rFont val="Tahoma"/>
            <family val="2"/>
          </rPr>
          <t>nei casi n.v. si assegna un indice tale da confluire nel grupppo centrale con variazione 0%</t>
        </r>
      </text>
    </comment>
  </commentList>
</comments>
</file>

<file path=xl/sharedStrings.xml><?xml version="1.0" encoding="utf-8"?>
<sst xmlns="http://schemas.openxmlformats.org/spreadsheetml/2006/main" count="840" uniqueCount="156">
  <si>
    <t>graduatoria</t>
  </si>
  <si>
    <t>Tetto NETTO 2024 provv.rio</t>
  </si>
  <si>
    <t>cod. NSIS</t>
  </si>
  <si>
    <t>ordinamento per codice NSIS</t>
  </si>
  <si>
    <t>1/3 tetto:</t>
  </si>
  <si>
    <t>Totale Branca</t>
  </si>
  <si>
    <t>A</t>
  </si>
  <si>
    <t>C</t>
  </si>
  <si>
    <t>3°</t>
  </si>
  <si>
    <t>2°</t>
  </si>
  <si>
    <t>1°</t>
  </si>
  <si>
    <t>€ VMP</t>
  </si>
  <si>
    <t>Denominazione struttura erogatrice</t>
  </si>
  <si>
    <t>NSIS_23</t>
  </si>
  <si>
    <t>OLTRE il 10% di extra tetto</t>
  </si>
  <si>
    <t>entro il 10% di extra tetto</t>
  </si>
  <si>
    <t>entro il tetto di spesa</t>
  </si>
  <si>
    <t>(1°: + 3%;   2°: 0%;   3°: -3%)</t>
  </si>
  <si>
    <t>Graduatoria</t>
  </si>
  <si>
    <t>Tetto NETTO 2023</t>
  </si>
  <si>
    <t>codice NSIS</t>
  </si>
  <si>
    <t>Branca: _______________________</t>
  </si>
  <si>
    <t>NETTO LIQUIDABILE (prima della RTU)</t>
  </si>
  <si>
    <t>Formazione dei tre Gruppi</t>
  </si>
  <si>
    <t>Cons.vo 2023 NETTO Liquidato</t>
  </si>
  <si>
    <t>Tetto di spesa NETTA 2023</t>
  </si>
  <si>
    <t>valore teorico massimo di produzione
COM x VMP</t>
  </si>
  <si>
    <t>C.O.M. vigente dal 01.01.2024</t>
  </si>
  <si>
    <t>VMP cons.vo 2023</t>
  </si>
  <si>
    <t>Classe VMP per il 2023</t>
  </si>
  <si>
    <t>ASL:</t>
  </si>
  <si>
    <t>Cons.vo 2022 NETTO Liquidato</t>
  </si>
  <si>
    <t>Tetto di spesa NETTA 2022</t>
  </si>
  <si>
    <t>C.O.M. vigente dal 01.01.2023</t>
  </si>
  <si>
    <t>VMP cons.vo 2022</t>
  </si>
  <si>
    <t>Classe VMP per il 2024</t>
  </si>
  <si>
    <t>INDICE di col. 10</t>
  </si>
  <si>
    <t>Modifica del tetto NETTO 2023</t>
  </si>
  <si>
    <t>ordinamento per INDICE</t>
  </si>
  <si>
    <t>Modifica del tetto NETTO 2024</t>
  </si>
  <si>
    <t>INDICE: Tetto 2024 Teorico vs Tetto 2023 e Liquidato 2023 (2)</t>
  </si>
  <si>
    <t>INDICE: Tetto 2023 Teorico vs Tetto 2022 e Liquidato 2022 (2)</t>
  </si>
  <si>
    <t>Tetto TEORICO 2023
(1)</t>
  </si>
  <si>
    <t>Tetto Teorico 2024
(1)</t>
  </si>
  <si>
    <t>"TETTO BASE" 2023: importi ordinati x NSIS</t>
  </si>
  <si>
    <t>NSIS</t>
  </si>
  <si>
    <t>NETTO 2023 col. 12</t>
  </si>
  <si>
    <t>modifica da col. 17</t>
  </si>
  <si>
    <t>BASE 2023
col. 12 + 17</t>
  </si>
  <si>
    <t>"TETTO BASE" 2024: importi ordinati x NSIS</t>
  </si>
  <si>
    <t>NETTO 2024 col. 12</t>
  </si>
  <si>
    <t>BASE 2024
col. 12 + 17</t>
  </si>
  <si>
    <t>Variazione per Indicatori di Performance sui dati di attività del 2022 e del 2023</t>
  </si>
  <si>
    <t>Tetto BASE 2023</t>
  </si>
  <si>
    <t>Tetto BASE 2024</t>
  </si>
  <si>
    <t>25 = 21+...+24</t>
  </si>
  <si>
    <t>ordinamento in base al punteggio Indicatori di Performance sui dati consuntivi 2023</t>
  </si>
  <si>
    <t>ordinamento in base al punteggio Indicatori di Performance sui dati consuntivi 2022</t>
  </si>
  <si>
    <t>Punteggio Indicatori di Performance</t>
  </si>
  <si>
    <t>da col. 11
"per il 2023"</t>
  </si>
  <si>
    <t>da col. 19:
"per il 2024"</t>
  </si>
  <si>
    <t>Ordinamento per codice NSIS</t>
  </si>
  <si>
    <t>TOTALE variazioni
"per il 2023"
più
"per il 2024"</t>
  </si>
  <si>
    <t>Variazione del Tetto base "per il 2023": da RAD_01 col. 20</t>
  </si>
  <si>
    <t>Variazione del Tetto base "per il 2024": da RAD_02 col. 20</t>
  </si>
  <si>
    <t>ordinamento in base all'INDICE</t>
  </si>
  <si>
    <t>Variazione da applicare sul tetto BASE 2023</t>
  </si>
  <si>
    <t>Variazione da applicare sul tetto BASE 2024</t>
  </si>
  <si>
    <t>(2) Importo di col. 7 diviso per la media semplice degli importi di col. 8 e 9, purchè siano valorizzati entrambi: altrimenti, diviso l'unico imprto valorizzato. Se mancano entrambi, si ha: "n.v." = NON VALORIZZATO</t>
  </si>
  <si>
    <t>LABORATORIO di Analisi: conteggio del "tetto BASE" 2023 in relazione alla COM al 01.01.2023 e al TETTO e alla produzione 2022</t>
  </si>
  <si>
    <t>LABORATORIO di Analisi: conteggio del "tetto BASE" 2024 in relazione alla COM al 01.01.2024 e al TETTO e alla produzione 2023</t>
  </si>
  <si>
    <t>LABORATORIO di Analisi: Conteggio TOTALE variazioni da applicare sul TETTO 2024 provv.rio</t>
  </si>
  <si>
    <t>LABORATORIO di Analisi</t>
  </si>
  <si>
    <t>Consuntivi 2022 da ASL:</t>
  </si>
  <si>
    <t>n.v.</t>
  </si>
  <si>
    <t>punteggio Indicatori su cons 2022</t>
  </si>
  <si>
    <t>punteggio Indicatori su cons 2023</t>
  </si>
  <si>
    <t>(1) Importi di col. 6 rapportati al Tetto Netto complessivo della branca per il 2023, esposto nel rigo di Totale</t>
  </si>
  <si>
    <t>Tetto Netto 2024 provv.rio (ai sensi della DGRC 800/23)</t>
  </si>
  <si>
    <t>Subtot con variaz finale (+)</t>
  </si>
  <si>
    <t>Subtot con variaz finale (=)</t>
  </si>
  <si>
    <t>Subtot con variaz finale (-)</t>
  </si>
  <si>
    <t>(1°: + 2%;   2°: 0%;   3°: -2%)</t>
  </si>
  <si>
    <t>AGG300</t>
  </si>
  <si>
    <t>AGG301</t>
  </si>
  <si>
    <t>AGG302</t>
  </si>
  <si>
    <t>AGG305</t>
  </si>
  <si>
    <t>AGG306</t>
  </si>
  <si>
    <t>AGG307</t>
  </si>
  <si>
    <t>AGG308</t>
  </si>
  <si>
    <t>AGG310</t>
  </si>
  <si>
    <t>AGG311</t>
  </si>
  <si>
    <t>AGG316</t>
  </si>
  <si>
    <t>AGG317</t>
  </si>
  <si>
    <t>AGG319</t>
  </si>
  <si>
    <t>AGG320</t>
  </si>
  <si>
    <t>AGG321</t>
  </si>
  <si>
    <t>AMB072</t>
  </si>
  <si>
    <t>B</t>
  </si>
  <si>
    <t>CENTRO DIAGN. ANAL.  CLIN. MEGARIDE SNC L.GIORDANO &amp; C. - 440021</t>
  </si>
  <si>
    <t>Clinica Mediterranea S.p.A.</t>
  </si>
  <si>
    <t>CLINIC CENTER S.P.A. - 450046</t>
  </si>
  <si>
    <t>DIAGNOSTICA MORI SRL - 460103</t>
  </si>
  <si>
    <t>CLINICA SANATRIX S.P.A.</t>
  </si>
  <si>
    <t>CENTRO DIAGNOSTICO NINNI-SCOGNAMIGLIO &amp;C S.A.S. - 470156</t>
  </si>
  <si>
    <t>LABORATORIO SCARLATTI SRL DEL DOTT. UMBERTO POLVERINO - 470162</t>
  </si>
  <si>
    <t>HERMITAGE CAPODIMONTE - 480212</t>
  </si>
  <si>
    <t>CENTRO DIAGNIOSTICO LIETI  S.A.S. DI ROCCO CASTALDO - 490209</t>
  </si>
  <si>
    <t>LABORATORIO ANALISI  S.GIUSEPPE DEL DR.CORTESE S.&amp; C. S.A.S. - 490216</t>
  </si>
  <si>
    <t>LABORATORIO PATOLOGIA CLINICA SAS DI PAGANO PAOLO  C - 490219</t>
  </si>
  <si>
    <t>CENTRO DI DIAGNOSTICA CLINICA "C.D.C."DI SIESTO S.A.S. - 490242</t>
  </si>
  <si>
    <t>LAB. C. PANDOLFI &amp; C. DI DI BIASE DOTT. SEBASTIANO SAS - 490243</t>
  </si>
  <si>
    <t>V.E.G.A. S.R.L. - 490248</t>
  </si>
  <si>
    <t>LAB. ANALISI CLINICHE ALFREDO PAGANO S.A.S. - 500235</t>
  </si>
  <si>
    <t>CENTRO DI DIAGNOSTICA CLINICA S.A.S. DI COPPOLA DIEGO &amp;C - 500236</t>
  </si>
  <si>
    <t>BIOCLINICAL  S.N.C. - 510273</t>
  </si>
  <si>
    <t>STUDIO DI PATOLOGIA CLINICA S.A.S. - 510295</t>
  </si>
  <si>
    <t>LABORATORIO DI ANALISI  DR. MARIO NICOLETTI  S.A.S. - 510408</t>
  </si>
  <si>
    <t>CENTRO POLIDIAGNOSTICO NAPOLI S.R.L. - 520322</t>
  </si>
  <si>
    <t>CENTRO RICERCHE ED ANALISI CLINICHE  &lt;&lt;S. GIOVANNI&gt;&gt; S.R.L. - 520323</t>
  </si>
  <si>
    <t>LABOR.  ANALISI CHIM. E CLIN. NOVIELLO LUIGI  C.  S.N.C. - 520328</t>
  </si>
  <si>
    <t>LABORATORIO  ANALISI CLINICHE  &lt;&lt;S.E.M.&gt;&gt;  S.N.C. - 520329</t>
  </si>
  <si>
    <t>CLINICA VESUVIO SRL - 520333</t>
  </si>
  <si>
    <t>CENTRO MEDICO NAZIONALE S.N.C. - 530372</t>
  </si>
  <si>
    <t>L.A.C.  DI  ALESSANDRA DE MASI - 530379</t>
  </si>
  <si>
    <t>INNOVALAB S.C. A R.L. - AGG300</t>
  </si>
  <si>
    <t>LABORATORI BASILE - AGG301</t>
  </si>
  <si>
    <t>HUB  LABS S.C.A.R.L. - AGG302</t>
  </si>
  <si>
    <t>ISTITUTO DIAGNOSTICO VARELLI SRL - AGG305</t>
  </si>
  <si>
    <t>DIAGNOSTICLAB 2.0:LABORATORIO ANALISI SPECIALISTICHE DE ANGELIS SRL - AGG306</t>
  </si>
  <si>
    <t>BIO4LAB S.C. A R.L. - AGG307</t>
  </si>
  <si>
    <t>CONSORZIO ILAB - AGG308</t>
  </si>
  <si>
    <t>AGG309</t>
  </si>
  <si>
    <t>SALUS S.C.A.R.L. - AGG309</t>
  </si>
  <si>
    <t>DIAGNOSTICA TERRITORIALE S.C. A R.L. - AGG310</t>
  </si>
  <si>
    <t>LAB IN PROGRESS S.C. A R.L. - AGG311</t>
  </si>
  <si>
    <t>LABORATORIO ANALISI CLINICHE BRANCACCIO - AGG316</t>
  </si>
  <si>
    <t>NEAPOLIS MEDIALAB S.C. A R.L. - AGG317</t>
  </si>
  <si>
    <t>AGG318</t>
  </si>
  <si>
    <t>OMNIALAB S.C. S.R.L. - AGG318</t>
  </si>
  <si>
    <t>CONSORZIO IN.VE.NA. - AGG319</t>
  </si>
  <si>
    <t>CITY LAB. S.C.A.R.L. - AGG320</t>
  </si>
  <si>
    <t>ATI MAIELLO NEFROCENTER LAB - AGG321</t>
  </si>
  <si>
    <t>AGG322</t>
  </si>
  <si>
    <t>DIAGNOSTICA DI LABORATORI ASSOCIATI SCARL</t>
  </si>
  <si>
    <t>AGG323</t>
  </si>
  <si>
    <t>DIAGNOSTICA LABORATORI CAMPANIA</t>
  </si>
  <si>
    <t>CASA DI CURA VILLA ANGELA SRL - AMB072</t>
  </si>
  <si>
    <t>n.v</t>
  </si>
  <si>
    <t>HERMITAGE HOSPITAL SRL</t>
  </si>
  <si>
    <t>CERBA Healthcare Campania - Rete Lab (ex Lab. BASILE)</t>
  </si>
  <si>
    <r>
      <t xml:space="preserve">Tetto Base 2023 da:
</t>
    </r>
    <r>
      <rPr>
        <b/>
        <sz val="8"/>
        <color theme="1"/>
        <rFont val="Calibri"/>
        <family val="2"/>
        <scheme val="minor"/>
      </rPr>
      <t xml:space="preserve"> LAB_01 col 21</t>
    </r>
  </si>
  <si>
    <r>
      <t>Tetto Base 2024 da:
LAB</t>
    </r>
    <r>
      <rPr>
        <b/>
        <sz val="8"/>
        <color theme="1"/>
        <rFont val="Calibri"/>
        <family val="2"/>
        <scheme val="minor"/>
      </rPr>
      <t>_02 col 21</t>
    </r>
  </si>
  <si>
    <t>N.V.</t>
  </si>
  <si>
    <t>NAPOLI 1 CENTRO</t>
  </si>
  <si>
    <t>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</si>
</sst>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"/>
    <numFmt numFmtId="165" formatCode="#,##0.000"/>
    <numFmt numFmtId="166" formatCode="#,##0.0000"/>
    <numFmt numFmtId="167" formatCode="[$-410]General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22" fillId="8" borderId="0" applyNumberFormat="0" applyBorder="0" applyAlignment="0" applyProtection="0"/>
    <xf numFmtId="167" fontId="23" fillId="0" borderId="0"/>
    <xf numFmtId="0" fontId="1" fillId="0" borderId="0"/>
  </cellStyleXfs>
  <cellXfs count="172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3" fontId="0" fillId="0" borderId="1" xfId="1" applyNumberFormat="1" applyFont="1" applyFill="1" applyBorder="1"/>
    <xf numFmtId="3" fontId="0" fillId="2" borderId="0" xfId="0" applyNumberFormat="1" applyFill="1" applyAlignment="1">
      <alignment horizontal="center"/>
    </xf>
    <xf numFmtId="3" fontId="0" fillId="0" borderId="0" xfId="1" applyNumberFormat="1" applyFont="1" applyFill="1"/>
    <xf numFmtId="164" fontId="0" fillId="0" borderId="0" xfId="0" applyNumberFormat="1" applyFill="1" applyAlignment="1">
      <alignment horizontal="center"/>
    </xf>
    <xf numFmtId="3" fontId="4" fillId="0" borderId="0" xfId="0" applyNumberFormat="1" applyFont="1" applyFill="1"/>
    <xf numFmtId="164" fontId="0" fillId="3" borderId="0" xfId="0" applyNumberFormat="1" applyFill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9" fontId="0" fillId="0" borderId="0" xfId="1" applyFont="1"/>
    <xf numFmtId="3" fontId="2" fillId="2" borderId="0" xfId="0" applyNumberFormat="1" applyFont="1" applyFill="1"/>
    <xf numFmtId="3" fontId="0" fillId="0" borderId="0" xfId="0" quotePrefix="1" applyNumberFormat="1" applyAlignment="1">
      <alignment horizontal="righ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3" fontId="0" fillId="0" borderId="1" xfId="0" applyNumberFormat="1" applyBorder="1"/>
    <xf numFmtId="3" fontId="0" fillId="4" borderId="1" xfId="1" applyNumberFormat="1" applyFont="1" applyFill="1" applyBorder="1"/>
    <xf numFmtId="3" fontId="0" fillId="5" borderId="1" xfId="1" applyNumberFormat="1" applyFont="1" applyFill="1" applyBorder="1"/>
    <xf numFmtId="3" fontId="0" fillId="2" borderId="1" xfId="0" applyNumberFormat="1" applyFill="1" applyBorder="1"/>
    <xf numFmtId="3" fontId="0" fillId="4" borderId="1" xfId="0" applyNumberFormat="1" applyFill="1" applyBorder="1"/>
    <xf numFmtId="4" fontId="4" fillId="6" borderId="1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4" borderId="0" xfId="0" applyNumberFormat="1" applyFill="1"/>
    <xf numFmtId="3" fontId="0" fillId="5" borderId="0" xfId="0" applyNumberFormat="1" applyFill="1"/>
    <xf numFmtId="3" fontId="0" fillId="5" borderId="0" xfId="0" applyNumberForma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0" fillId="2" borderId="0" xfId="0" quotePrefix="1" applyNumberFormat="1" applyFill="1"/>
    <xf numFmtId="4" fontId="4" fillId="0" borderId="1" xfId="0" applyNumberFormat="1" applyFont="1" applyBorder="1" applyAlignment="1">
      <alignment horizontal="center" wrapText="1"/>
    </xf>
    <xf numFmtId="3" fontId="0" fillId="0" borderId="0" xfId="0" applyNumberFormat="1" applyFill="1"/>
    <xf numFmtId="9" fontId="8" fillId="2" borderId="1" xfId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/>
    </xf>
    <xf numFmtId="3" fontId="14" fillId="0" borderId="10" xfId="0" applyNumberFormat="1" applyFont="1" applyBorder="1" applyAlignment="1">
      <alignment horizontal="left"/>
    </xf>
    <xf numFmtId="3" fontId="3" fillId="4" borderId="0" xfId="0" applyNumberFormat="1" applyFont="1" applyFill="1"/>
    <xf numFmtId="3" fontId="15" fillId="4" borderId="0" xfId="0" applyNumberFormat="1" applyFont="1" applyFill="1"/>
    <xf numFmtId="0" fontId="17" fillId="4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left" vertical="top"/>
    </xf>
    <xf numFmtId="3" fontId="3" fillId="7" borderId="1" xfId="0" applyNumberFormat="1" applyFont="1" applyFill="1" applyBorder="1"/>
    <xf numFmtId="164" fontId="20" fillId="0" borderId="0" xfId="0" applyNumberFormat="1" applyFont="1" applyAlignment="1">
      <alignment horizontal="left" vertical="top"/>
    </xf>
    <xf numFmtId="3" fontId="16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0" fontId="17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 vertical="center" wrapText="1"/>
    </xf>
    <xf numFmtId="3" fontId="0" fillId="4" borderId="0" xfId="0" quotePrefix="1" applyNumberFormat="1" applyFill="1"/>
    <xf numFmtId="3" fontId="7" fillId="0" borderId="14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4" fillId="0" borderId="9" xfId="0" applyNumberFormat="1" applyFont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0" fillId="5" borderId="7" xfId="0" applyNumberFormat="1" applyFill="1" applyBorder="1"/>
    <xf numFmtId="3" fontId="0" fillId="5" borderId="8" xfId="0" applyNumberForma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2" fillId="0" borderId="14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164" fontId="3" fillId="0" borderId="0" xfId="0" quotePrefix="1" applyNumberFormat="1" applyFont="1" applyAlignment="1">
      <alignment horizontal="left"/>
    </xf>
    <xf numFmtId="4" fontId="4" fillId="0" borderId="0" xfId="0" applyNumberFormat="1" applyFont="1"/>
    <xf numFmtId="3" fontId="1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3" fontId="22" fillId="8" borderId="1" xfId="3" applyNumberFormat="1" applyBorder="1"/>
    <xf numFmtId="0" fontId="0" fillId="3" borderId="0" xfId="0" applyFill="1"/>
    <xf numFmtId="0" fontId="0" fillId="0" borderId="0" xfId="0" applyAlignment="1">
      <alignment wrapText="1"/>
    </xf>
    <xf numFmtId="3" fontId="4" fillId="9" borderId="0" xfId="0" applyNumberFormat="1" applyFont="1" applyFill="1"/>
    <xf numFmtId="4" fontId="0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6" borderId="0" xfId="0" applyNumberFormat="1" applyFont="1" applyFill="1" applyAlignment="1">
      <alignment horizont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wrapText="1"/>
    </xf>
    <xf numFmtId="0" fontId="0" fillId="2" borderId="0" xfId="0" applyFill="1"/>
    <xf numFmtId="3" fontId="3" fillId="10" borderId="0" xfId="0" applyNumberFormat="1" applyFont="1" applyFill="1" applyAlignment="1">
      <alignment horizontal="center"/>
    </xf>
    <xf numFmtId="4" fontId="0" fillId="0" borderId="0" xfId="0" applyNumberFormat="1"/>
    <xf numFmtId="0" fontId="0" fillId="0" borderId="0" xfId="0" applyNumberFormat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165" fontId="4" fillId="0" borderId="0" xfId="0" applyNumberFormat="1" applyFont="1" applyFill="1" applyAlignment="1">
      <alignment horizontal="center"/>
    </xf>
    <xf numFmtId="3" fontId="0" fillId="0" borderId="0" xfId="0" applyNumberFormat="1" applyFill="1" applyBorder="1"/>
    <xf numFmtId="165" fontId="4" fillId="0" borderId="0" xfId="0" applyNumberFormat="1" applyFont="1" applyFill="1" applyBorder="1" applyAlignment="1">
      <alignment horizontal="center"/>
    </xf>
    <xf numFmtId="4" fontId="2" fillId="2" borderId="0" xfId="0" applyNumberFormat="1" applyFont="1" applyFill="1"/>
    <xf numFmtId="4" fontId="0" fillId="5" borderId="0" xfId="0" applyNumberFormat="1" applyFill="1"/>
    <xf numFmtId="3" fontId="0" fillId="0" borderId="0" xfId="0" applyNumberForma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quotePrefix="1" applyNumberFormat="1" applyFill="1" applyBorder="1"/>
    <xf numFmtId="3" fontId="2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166" fontId="24" fillId="0" borderId="0" xfId="0" applyNumberFormat="1" applyFont="1" applyFill="1"/>
    <xf numFmtId="166" fontId="4" fillId="0" borderId="0" xfId="0" applyNumberFormat="1" applyFont="1" applyFill="1"/>
    <xf numFmtId="3" fontId="9" fillId="0" borderId="5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13" fillId="0" borderId="7" xfId="2" applyNumberFormat="1" applyFont="1" applyFill="1" applyBorder="1" applyAlignment="1">
      <alignment horizontal="center" vertical="center" wrapText="1"/>
    </xf>
    <xf numFmtId="3" fontId="13" fillId="0" borderId="8" xfId="2" applyNumberFormat="1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6" fillId="3" borderId="13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center" vertical="center" wrapText="1"/>
    </xf>
    <xf numFmtId="3" fontId="14" fillId="4" borderId="17" xfId="0" applyNumberFormat="1" applyFont="1" applyFill="1" applyBorder="1" applyAlignment="1">
      <alignment horizontal="center" vertical="center" wrapText="1"/>
    </xf>
    <xf numFmtId="3" fontId="14" fillId="4" borderId="18" xfId="0" applyNumberFormat="1" applyFont="1" applyFill="1" applyBorder="1" applyAlignment="1">
      <alignment horizontal="center" vertical="center" wrapText="1"/>
    </xf>
    <xf numFmtId="3" fontId="14" fillId="4" borderId="19" xfId="0" applyNumberFormat="1" applyFont="1" applyFill="1" applyBorder="1" applyAlignment="1">
      <alignment horizontal="center" vertical="center" wrapText="1"/>
    </xf>
    <xf numFmtId="3" fontId="14" fillId="4" borderId="20" xfId="0" applyNumberFormat="1" applyFont="1" applyFill="1" applyBorder="1" applyAlignment="1">
      <alignment horizontal="center" vertical="center" wrapText="1"/>
    </xf>
    <xf numFmtId="3" fontId="12" fillId="5" borderId="10" xfId="0" applyNumberFormat="1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4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wrapText="1"/>
    </xf>
    <xf numFmtId="3" fontId="10" fillId="0" borderId="2" xfId="0" applyNumberFormat="1" applyFont="1" applyBorder="1" applyAlignment="1">
      <alignment horizontal="center" wrapText="1"/>
    </xf>
    <xf numFmtId="3" fontId="6" fillId="5" borderId="1" xfId="0" applyNumberFormat="1" applyFont="1" applyFill="1" applyBorder="1" applyAlignment="1">
      <alignment horizontal="center" wrapText="1"/>
    </xf>
    <xf numFmtId="3" fontId="15" fillId="5" borderId="1" xfId="0" applyNumberFormat="1" applyFont="1" applyFill="1" applyBorder="1" applyAlignment="1">
      <alignment horizontal="center"/>
    </xf>
    <xf numFmtId="3" fontId="12" fillId="5" borderId="7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vertical="center" wrapText="1"/>
    </xf>
    <xf numFmtId="3" fontId="12" fillId="0" borderId="2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</cellXfs>
  <cellStyles count="6">
    <cellStyle name="Colore 2" xfId="3" builtinId="33"/>
    <cellStyle name="Excel Built-in Normal 2" xfId="4"/>
    <cellStyle name="Normale" xfId="0" builtinId="0"/>
    <cellStyle name="Normale 3" xfId="5"/>
    <cellStyle name="Normale_ALLEGATO n. 1" xfId="2"/>
    <cellStyle name="Percentual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azzaro\Documenti\OO.SS.%20e%20Associaz_6216\PIANO%202011\AIOP\ACCORDO%2022-6-2011\Decreto%20n.%2084%20del%2020.12.2011\Allegato%20n.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DGRC_n._757_del_27dic2024_TABEL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LABORATORIO/CALC_VAR_TETTO_2023_2024_laborator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LABORATORIO/laboratori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"/>
      <sheetName val="proiez 2011"/>
      <sheetName val="allegato 3 calcoli ARSan alta s"/>
      <sheetName val="calcoli terapie intensive"/>
      <sheetName val="calcoli riabilitazione"/>
      <sheetName val="calcoli ARSan alta specialità"/>
      <sheetName val="ESITO 2010"/>
      <sheetName val="Casa di cura Cobellis"/>
    </sheetNames>
    <sheetDataSet>
      <sheetData sheetId="0">
        <row r="1">
          <cell r="B1" t="str">
            <v>Importi in EURO</v>
          </cell>
        </row>
      </sheetData>
      <sheetData sheetId="1">
        <row r="1">
          <cell r="B1" t="str">
            <v>Importi in EURO</v>
          </cell>
        </row>
      </sheetData>
      <sheetData sheetId="2"/>
      <sheetData sheetId="3">
        <row r="1">
          <cell r="B1" t="str">
            <v>Importi in EURO</v>
          </cell>
        </row>
      </sheetData>
      <sheetData sheetId="4">
        <row r="1">
          <cell r="B1" t="str">
            <v>Importi in EURO</v>
          </cell>
        </row>
      </sheetData>
      <sheetData sheetId="5">
        <row r="1">
          <cell r="B1" t="str">
            <v>Importi in EURO</v>
          </cell>
        </row>
      </sheetData>
      <sheetData sheetId="6">
        <row r="1">
          <cell r="B1" t="str">
            <v>Importi in EURO</v>
          </cell>
        </row>
        <row r="2">
          <cell r="A2" t="str">
            <v>Codice NSIS</v>
          </cell>
          <cell r="B2" t="str">
            <v>Assistenza Ospedaliera erogata dalle Case di Cura private</v>
          </cell>
          <cell r="D2" t="str">
            <v>Passaggio di fascia in corso di verifica (ex decreto n. 65/2010)</v>
          </cell>
          <cell r="E2" t="str">
            <v>Fatturato 2010</v>
          </cell>
          <cell r="F2" t="str">
            <v>Conguagli per passaggi di fascia: decreto n° 62 del 22/8/2011</v>
          </cell>
          <cell r="G2" t="str">
            <v>Contestazioni sulle tariffe</v>
          </cell>
          <cell r="H2" t="str">
            <v>Abbattimenti per superamento soglie</v>
          </cell>
          <cell r="I2" t="str">
            <v>Altre contestazioni per controlli ecc.</v>
          </cell>
          <cell r="J2" t="str">
            <v>Abbattimento dei conguagli di col. (B) in proporzione alle riduzioni di col. (D) ed (E)</v>
          </cell>
          <cell r="K2" t="str">
            <v>NOTE</v>
          </cell>
          <cell r="L2" t="str">
            <v>Fatturato 2010 al netto dei controlli (dati ASL al 9/11/2011)</v>
          </cell>
          <cell r="M2" t="str">
            <v>TETTO 2010 (decreto n. 65 del 22/10/2011)</v>
          </cell>
          <cell r="N2" t="str">
            <v>Fatturato riconoscibile ma eccedente il tetto di spesa</v>
          </cell>
          <cell r="O2" t="str">
            <v>tetto non utilizzato, disponibile per compensazione regionale</v>
          </cell>
          <cell r="P2" t="str">
            <v>Compensazione Regionale ai sensi del decreto 65/2010</v>
          </cell>
          <cell r="Q2" t="str">
            <v>Regressione tariffaria dopo compensazione regionale</v>
          </cell>
          <cell r="R2" t="str">
            <v>Note Credito da emettere vs. la ASL competente (per regressione tariffaria)</v>
          </cell>
          <cell r="S2" t="str">
            <v>Note Credito da emettere vs. la Regione Campania (eventuali)</v>
          </cell>
          <cell r="V2" t="str">
            <v>Tetto di spesa 2011 DCA 23/2011</v>
          </cell>
          <cell r="W2" t="str">
            <v>% Tetto 2011 / Fatturato al netto dei controlli 2010</v>
          </cell>
          <cell r="X2" t="str">
            <v>differenza addendum=(fatturato lordo 2010-Tetto 2010 )*20% per cambio fascia</v>
          </cell>
          <cell r="Y2" t="str">
            <v>riabilitazione</v>
          </cell>
          <cell r="Z2" t="str">
            <v>alta spec</v>
          </cell>
          <cell r="AA2" t="str">
            <v>*Tetto 2011&lt;80% del fatturato al netto dei controlli 2010 si dà il tetto 2010</v>
          </cell>
          <cell r="AB2" t="str">
            <v>integrazione per lavori</v>
          </cell>
          <cell r="AC2" t="str">
            <v>terapie intensive P.L.</v>
          </cell>
          <cell r="AD2" t="str">
            <v>UTIC P.L.</v>
          </cell>
          <cell r="AE2" t="str">
            <v>TIN P.L.</v>
          </cell>
          <cell r="AF2" t="str">
            <v>totale</v>
          </cell>
          <cell r="AG2" t="str">
            <v>importo per terapie intensive</v>
          </cell>
          <cell r="AH2" t="str">
            <v>NUOVO TETTO 2011</v>
          </cell>
          <cell r="AI2" t="str">
            <v>% Nuovo Tetto 2011 / Fatturato liquidabile 2010</v>
          </cell>
          <cell r="AJ2" t="str">
            <v xml:space="preserve"> ipotesi AIOP</v>
          </cell>
          <cell r="AK2" t="str">
            <v>differenza con ipotesi AIOP</v>
          </cell>
        </row>
        <row r="4">
          <cell r="B4" t="str">
            <v>Casa di Cura Villa Esther S.p.A.</v>
          </cell>
        </row>
        <row r="5">
          <cell r="B5" t="str">
            <v>Casa di Cura Villa Maria s.r.l. Baiano</v>
          </cell>
        </row>
        <row r="6">
          <cell r="B6" t="str">
            <v>Casa di Cura S.Rita S.p.A.</v>
          </cell>
        </row>
        <row r="7">
          <cell r="B7" t="str">
            <v>Villa Julie s.r.l. Casa di Cura Villa Maria Mirabella</v>
          </cell>
        </row>
        <row r="8">
          <cell r="B8" t="str">
            <v>Casa di Cura Villa dei Pini S.p.A.</v>
          </cell>
        </row>
        <row r="9">
          <cell r="B9" t="str">
            <v>Casa di Cura Privata Montevergine S.p.A.</v>
          </cell>
        </row>
        <row r="10">
          <cell r="B10" t="str">
            <v>Casa di Cura Privata Malzoni-Villa dei Platani S.p.A.</v>
          </cell>
        </row>
        <row r="11">
          <cell r="B11" t="str">
            <v>TOTALE</v>
          </cell>
        </row>
        <row r="14">
          <cell r="B14" t="str">
            <v>Casa di Cura GE.P.O.S. s.r.l.</v>
          </cell>
        </row>
        <row r="15">
          <cell r="B15" t="str">
            <v>Casa di Cura Nuova Clinica S.Rita S.p.A.</v>
          </cell>
        </row>
        <row r="16">
          <cell r="B16" t="str">
            <v>Casa di cura San Francesco</v>
          </cell>
        </row>
        <row r="17">
          <cell r="B17" t="str">
            <v>C.M.R. S.p.A. Centro Medico Diagnostico e Riabilitaz.</v>
          </cell>
        </row>
        <row r="18">
          <cell r="B18" t="str">
            <v>Casa di Cura Privata Villa Margherita s.r.l.</v>
          </cell>
        </row>
        <row r="19">
          <cell r="B19" t="str">
            <v>TOTALE</v>
          </cell>
        </row>
        <row r="22">
          <cell r="B22" t="str">
            <v>Clinica Sant'Anna s.r.l.</v>
          </cell>
        </row>
        <row r="23">
          <cell r="B23" t="str">
            <v>Casa di Cura Villa Del Sole S.p.A.</v>
          </cell>
        </row>
        <row r="24">
          <cell r="B24" t="str">
            <v>Casa di Cura Villa Fiorita - Aversa S.p.A.</v>
          </cell>
        </row>
        <row r="25">
          <cell r="B25" t="str">
            <v xml:space="preserve">Casa di Cura Alba Clinica S.Paolo </v>
          </cell>
        </row>
        <row r="26">
          <cell r="B26" t="str">
            <v>Casa di Cura Villa Fiorita S.p.A. (Capua)</v>
          </cell>
        </row>
        <row r="27">
          <cell r="B27" t="str">
            <v>Clinica  San Michele s.r.l.</v>
          </cell>
        </row>
        <row r="28">
          <cell r="B28" t="str">
            <v>Casa di Cura  Pineta Grande S.p.A.</v>
          </cell>
        </row>
        <row r="29">
          <cell r="B29" t="str">
            <v xml:space="preserve">Minerva S.p.A. Casa di Cura S. Maria della Salute </v>
          </cell>
        </row>
        <row r="30">
          <cell r="B30" t="str">
            <v>Casa di Cura Villa Dei Pini Atena S.p.A.</v>
          </cell>
        </row>
        <row r="31">
          <cell r="B31" t="str">
            <v>Casa di Cura Villa Ortensia CALES s.r.l.</v>
          </cell>
        </row>
        <row r="32">
          <cell r="B32" t="str">
            <v>GE.IS. s.r.l. Casa di Cura Villa degli Ulivi</v>
          </cell>
        </row>
        <row r="33">
          <cell r="B33" t="str">
            <v>Casa di Cura Villa Delle Magnolie Rerif s.r.l.</v>
          </cell>
        </row>
        <row r="34">
          <cell r="B34" t="str">
            <v>Clinica Padre Pio s.r.l.</v>
          </cell>
        </row>
        <row r="35">
          <cell r="B35" t="str">
            <v>TOTALE</v>
          </cell>
        </row>
        <row r="38">
          <cell r="B38" t="str">
            <v>Casa di Cura Ospedale Internazionale</v>
          </cell>
        </row>
        <row r="39">
          <cell r="B39" t="str">
            <v>Clinica VILLALBA</v>
          </cell>
        </row>
        <row r="40">
          <cell r="B40" t="str">
            <v xml:space="preserve">Alma Mater S.p.A. Casa di Cura Villa Camaldoli </v>
          </cell>
        </row>
        <row r="41">
          <cell r="B41" t="str">
            <v xml:space="preserve">Casa di Cura Villa Angela </v>
          </cell>
        </row>
        <row r="42">
          <cell r="B42" t="str">
            <v>Casa di Cura Clinic Center  S.p.A.</v>
          </cell>
        </row>
        <row r="43">
          <cell r="B43" t="str">
            <v>Casa di Cura Villa Russo</v>
          </cell>
        </row>
        <row r="44">
          <cell r="B44" t="str">
            <v>Casa di Cura Hermitage Capodimonte S.p.A. Colucci</v>
          </cell>
        </row>
        <row r="45">
          <cell r="B45" t="str">
            <v>Casa di Cura Villa Delle Querce</v>
          </cell>
        </row>
        <row r="46">
          <cell r="B46" t="str">
            <v>Clinica Vesuvio s.r.l.</v>
          </cell>
        </row>
        <row r="47">
          <cell r="B47" t="str">
            <v>Casa di Cura Mediterranea S.p.A.</v>
          </cell>
        </row>
        <row r="48">
          <cell r="B48" t="str">
            <v>Clinica Santa Patrizia</v>
          </cell>
        </row>
        <row r="49">
          <cell r="B49" t="str">
            <v>Casa di Cura Villa Cinzia</v>
          </cell>
        </row>
        <row r="50">
          <cell r="B50" t="str">
            <v>Casa di Cura Villa Bianca S.p.A. (ex Tasso)</v>
          </cell>
        </row>
        <row r="51">
          <cell r="B51" t="str">
            <v>Clinica Sanatrix S.p.A.</v>
          </cell>
        </row>
        <row r="52">
          <cell r="B52" t="str">
            <v>Stazione Climatica Bianchi</v>
          </cell>
        </row>
        <row r="53">
          <cell r="B53" t="str">
            <v>Casa di Cura Santo Stefano S.p.A.</v>
          </cell>
        </row>
        <row r="54">
          <cell r="B54" t="str">
            <v>TOTALE</v>
          </cell>
        </row>
        <row r="57">
          <cell r="B57" t="str">
            <v>Casa di Cura Privata Villa Dei Fiori s.r.l. Acerra</v>
          </cell>
        </row>
        <row r="58">
          <cell r="B58" t="str">
            <v>Casa di Cura Villa Majone s.r.l.</v>
          </cell>
        </row>
        <row r="59">
          <cell r="B59" t="str">
            <v xml:space="preserve">Casa di Cura S.Antimo </v>
          </cell>
        </row>
        <row r="60">
          <cell r="B60" t="str">
            <v>Casa di Cura Villa Dei Fiori s.r.l. Mugnano</v>
          </cell>
        </row>
        <row r="61">
          <cell r="B61" t="str">
            <v>TOTALE</v>
          </cell>
        </row>
        <row r="64">
          <cell r="B64" t="str">
            <v>Casa di Cura La Madonnina s.r.l.</v>
          </cell>
        </row>
        <row r="65">
          <cell r="B65" t="str">
            <v>Casa di Cura Nostra Signora di Lourdes S.p.A.</v>
          </cell>
        </row>
        <row r="66">
          <cell r="B66" t="str">
            <v>Casa di Cura S. Maria La Bruna s.r.l.</v>
          </cell>
        </row>
        <row r="67">
          <cell r="B67" t="str">
            <v>Casa di Cura Villa Stabia S.p.A.</v>
          </cell>
        </row>
        <row r="68">
          <cell r="B68" t="str">
            <v>Casa di Cura Villa Elisa S.p.A.</v>
          </cell>
        </row>
        <row r="69">
          <cell r="B69" t="str">
            <v>Casa di Cura Trusso s.r.l.</v>
          </cell>
        </row>
        <row r="70">
          <cell r="B70" t="str">
            <v>Casa di Cura Maria Rosaria S.p.A.</v>
          </cell>
        </row>
        <row r="71">
          <cell r="B71" t="str">
            <v xml:space="preserve">Casa di Cura Santa Lucia s.r.l. </v>
          </cell>
        </row>
        <row r="72">
          <cell r="B72" t="str">
            <v>Casa di Cura Andrea Grimaldi s.r.l.</v>
          </cell>
        </row>
        <row r="73">
          <cell r="B73" t="str">
            <v xml:space="preserve">Casa di Cura Villa Delle Margherite s.n.c. </v>
          </cell>
        </row>
        <row r="74">
          <cell r="B74" t="str">
            <v>Casa di Cura Meluccio s.r.l.</v>
          </cell>
        </row>
        <row r="75">
          <cell r="B75" t="str">
            <v>Casa di Cura Clinica S.Felice s.r.l.</v>
          </cell>
        </row>
        <row r="76">
          <cell r="B76" t="str">
            <v>Casa di Cura S.Maria Del Pozzo C.E.M. S.p.A.</v>
          </cell>
        </row>
        <row r="77">
          <cell r="B77" t="str">
            <v>TOTALE</v>
          </cell>
        </row>
        <row r="80">
          <cell r="B80" t="str">
            <v>Casa di Cura Villa DEL SOLE</v>
          </cell>
        </row>
        <row r="81">
          <cell r="B81" t="str">
            <v>Casa di Cura  Malzoni di Agropoli S.p.A.</v>
          </cell>
        </row>
        <row r="82">
          <cell r="B82" t="str">
            <v>Casa di Cura La Quiete s.r.l.</v>
          </cell>
        </row>
        <row r="83">
          <cell r="B83" t="str">
            <v>Casa di Cura Venosa s.r.l.</v>
          </cell>
        </row>
        <row r="84">
          <cell r="B84" t="str">
            <v>Casa di Cura Salus Battipaglia</v>
          </cell>
        </row>
        <row r="85">
          <cell r="B85" t="str">
            <v>Campolongo Hospital S.p.A. C.E.M.F.R. Eboli</v>
          </cell>
        </row>
        <row r="86">
          <cell r="B86" t="str">
            <v>Clinica Cobellis</v>
          </cell>
        </row>
        <row r="87">
          <cell r="B87" t="str">
            <v>Casa di Cura  Tortorella</v>
          </cell>
        </row>
        <row r="88">
          <cell r="B88" t="str">
            <v>Casa di Cura Villa Chiarugi s.r.l.</v>
          </cell>
        </row>
        <row r="89">
          <cell r="B89" t="str">
            <v>Villa SILBA (da verificare)</v>
          </cell>
        </row>
        <row r="90">
          <cell r="B90" t="str">
            <v>TOTALE</v>
          </cell>
        </row>
        <row r="92">
          <cell r="B92" t="str">
            <v xml:space="preserve">TOTALE per ASL </v>
          </cell>
        </row>
        <row r="93">
          <cell r="B93" t="str">
            <v>AVELLINO</v>
          </cell>
        </row>
        <row r="94">
          <cell r="B94" t="str">
            <v xml:space="preserve">BENEVENTO </v>
          </cell>
        </row>
        <row r="95">
          <cell r="B95" t="str">
            <v xml:space="preserve">CASERTA </v>
          </cell>
        </row>
        <row r="96">
          <cell r="B96" t="str">
            <v>NAPOLI 1 CENTRO</v>
          </cell>
        </row>
        <row r="97">
          <cell r="B97" t="str">
            <v>NAPOLI 2 NORD</v>
          </cell>
        </row>
        <row r="98">
          <cell r="B98" t="str">
            <v>NAPOLI 3 SUD</v>
          </cell>
        </row>
        <row r="99">
          <cell r="B99" t="str">
            <v>SALERNO</v>
          </cell>
        </row>
        <row r="100">
          <cell r="B100" t="str">
            <v>TOTALE GENERALE</v>
          </cell>
        </row>
        <row r="104">
          <cell r="B104" t="str">
            <v>*se il tetto 2011 dopo gli incrementi per:</v>
          </cell>
        </row>
        <row r="105">
          <cell r="B105" t="str">
            <v>a) passaggio fascia</v>
          </cell>
        </row>
        <row r="106">
          <cell r="B106" t="str">
            <v>b) rivalutazione DRG di alta specialità</v>
          </cell>
        </row>
        <row r="107">
          <cell r="B107" t="str">
            <v>c) contributo per posti letto di terapia intensiva</v>
          </cell>
        </row>
        <row r="108">
          <cell r="B108" t="str">
            <v>d) rivalutazione per posti letto di riabilitazione</v>
          </cell>
        </row>
        <row r="109">
          <cell r="B109" t="str">
            <v>e) rivalutazione per chiusure per lavori</v>
          </cell>
        </row>
        <row r="110">
          <cell r="B110" t="str">
            <v>risulta ancora inefriore all'80% del fatturato al netto dei controlli 2010 si dà il tetto 2010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_Riepilogo"/>
      <sheetName val="2.1 AD"/>
      <sheetName val="2.2 BV"/>
      <sheetName val="2.3 CA"/>
      <sheetName val="2.4 MN"/>
      <sheetName val="2.5 RAD"/>
      <sheetName val="2.6.1 LAB_2023_DEF"/>
      <sheetName val="2.6.2 LAB_2024"/>
      <sheetName val="2.6.3 var AGGR_2024"/>
      <sheetName val="2.6.4 LAB_2024 modif AGGR "/>
      <sheetName val="2.7 RT"/>
      <sheetName val="2.8 DI"/>
      <sheetName val="2.9 FKT"/>
      <sheetName val="All_3_ex_R"/>
      <sheetName val="Lab_riclassif_2023"/>
      <sheetName val="S.R. emendam"/>
      <sheetName val="S.R."/>
      <sheetName val="PEQ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/>
          <cell r="D1"/>
          <cell r="F1" t="str">
            <v>Tetti di spesa 2023 ai sensi della DGRC n. 800/2023 e recepiti nel DD n. 543 del 12.06.2024 (e successivi DD n. 876 del 03.10.2024 e n. 902 del 10.10.2024)</v>
          </cell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Y1" t="str">
            <v>Importi rilevati nel DD 779 del 21.11.2023, corretti per i Laboratori della ASL NA1 con NSIS 490209, AGG302 e AGG305</v>
          </cell>
          <cell r="Z1"/>
          <cell r="AA1"/>
          <cell r="AB1"/>
          <cell r="AC1"/>
          <cell r="AD1"/>
          <cell r="AE1"/>
          <cell r="AF1"/>
          <cell r="AG1"/>
          <cell r="AH1"/>
          <cell r="AI1"/>
          <cell r="AJ1"/>
          <cell r="AK1"/>
          <cell r="AL1"/>
        </row>
        <row r="2">
          <cell r="C2"/>
          <cell r="D2"/>
          <cell r="F2" t="str">
            <v>AA</v>
          </cell>
          <cell r="G2" t="str">
            <v>BB</v>
          </cell>
          <cell r="H2" t="str">
            <v>CC</v>
          </cell>
          <cell r="J2" t="str">
            <v>DD</v>
          </cell>
          <cell r="K2" t="str">
            <v>EE</v>
          </cell>
          <cell r="L2" t="str">
            <v>FF</v>
          </cell>
          <cell r="M2" t="str">
            <v>GG</v>
          </cell>
          <cell r="N2" t="str">
            <v>HH</v>
          </cell>
          <cell r="O2" t="str">
            <v>II</v>
          </cell>
          <cell r="P2" t="str">
            <v>JJ</v>
          </cell>
          <cell r="Q2" t="str">
            <v>KK</v>
          </cell>
          <cell r="R2" t="str">
            <v>LL</v>
          </cell>
          <cell r="S2" t="str">
            <v>MM</v>
          </cell>
          <cell r="T2" t="str">
            <v>NN</v>
          </cell>
          <cell r="U2" t="str">
            <v>OO</v>
          </cell>
          <cell r="V2" t="str">
            <v>PP</v>
          </cell>
          <cell r="W2" t="str">
            <v>QQ</v>
          </cell>
          <cell r="Y2" t="str">
            <v>Tetti di spesa individuali di struttura per il 2022: importi e parametri inseriti nei contratti ex DGRC n. 309/2022</v>
          </cell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</row>
        <row r="3">
          <cell r="C3"/>
          <cell r="D3"/>
          <cell r="F3" t="str">
            <v>Tetto di spesa 2023 definitivo
(v. Decreto n. 543/2024 e s.m.i.)</v>
          </cell>
          <cell r="G3"/>
          <cell r="H3"/>
          <cell r="J3" t="str">
            <v>di cui: Prestazioni NON "R"</v>
          </cell>
          <cell r="K3"/>
          <cell r="L3"/>
          <cell r="M3" t="str">
            <v>% fuori</v>
          </cell>
          <cell r="N3" t="str">
            <v>di cui: Prestazioni "R" escluse le 7R</v>
          </cell>
          <cell r="O3"/>
          <cell r="P3"/>
          <cell r="Q3" t="str">
            <v>% fuori</v>
          </cell>
          <cell r="R3" t="str">
            <v>di cui: 7 Prestaz. "R" Alto Costo</v>
          </cell>
          <cell r="S3"/>
          <cell r="T3"/>
          <cell r="U3" t="str">
            <v>% fuori</v>
          </cell>
          <cell r="V3" t="str">
            <v>classe da aggiornare</v>
          </cell>
          <cell r="W3" t="str">
            <v>€ VMP (non R) da aggiornare</v>
          </cell>
          <cell r="Y3" t="str">
            <v>Prestazioni NON "R"</v>
          </cell>
          <cell r="Z3"/>
          <cell r="AA3"/>
          <cell r="AB3" t="str">
            <v>% fuori</v>
          </cell>
          <cell r="AC3" t="str">
            <v>Prestazioni "R" escluse le 7R</v>
          </cell>
          <cell r="AD3"/>
          <cell r="AE3"/>
          <cell r="AF3" t="str">
            <v>% fuori</v>
          </cell>
          <cell r="AG3" t="str">
            <v>7 Prestaz. "R" Alto Costo</v>
          </cell>
          <cell r="AH3"/>
          <cell r="AI3"/>
          <cell r="AJ3" t="str">
            <v>% fuori</v>
          </cell>
          <cell r="AK3" t="str">
            <v>classe</v>
          </cell>
          <cell r="AL3" t="str">
            <v>€ VMP (non R)</v>
          </cell>
        </row>
        <row r="4">
          <cell r="C4" t="str">
            <v>NSIS_23</v>
          </cell>
          <cell r="D4" t="str">
            <v>Denominazione struttura</v>
          </cell>
          <cell r="F4" t="str">
            <v>NUM</v>
          </cell>
          <cell r="G4" t="str">
            <v>LORDO</v>
          </cell>
          <cell r="H4" t="str">
            <v>NETTO</v>
          </cell>
          <cell r="J4" t="str">
            <v>NUM</v>
          </cell>
          <cell r="K4" t="str">
            <v>LORDO</v>
          </cell>
          <cell r="L4" t="str">
            <v>NETTO</v>
          </cell>
          <cell r="M4" t="str">
            <v>regione</v>
          </cell>
          <cell r="N4" t="str">
            <v>NUM</v>
          </cell>
          <cell r="O4" t="str">
            <v>LORDO</v>
          </cell>
          <cell r="P4" t="str">
            <v>NETTO</v>
          </cell>
          <cell r="Q4" t="str">
            <v>regione</v>
          </cell>
          <cell r="R4" t="str">
            <v>NUM</v>
          </cell>
          <cell r="S4" t="str">
            <v>LORDO</v>
          </cell>
          <cell r="T4" t="str">
            <v>NETTO</v>
          </cell>
          <cell r="U4" t="str">
            <v>regione</v>
          </cell>
          <cell r="V4" t="str">
            <v>A/B/C</v>
          </cell>
          <cell r="W4"/>
          <cell r="Y4" t="str">
            <v>NUM</v>
          </cell>
          <cell r="Z4" t="str">
            <v>LORDO</v>
          </cell>
          <cell r="AA4" t="str">
            <v>NETTO</v>
          </cell>
          <cell r="AB4" t="str">
            <v>regione</v>
          </cell>
          <cell r="AC4" t="str">
            <v>NUM</v>
          </cell>
          <cell r="AD4" t="str">
            <v>LORDO</v>
          </cell>
          <cell r="AE4" t="str">
            <v>NETTO</v>
          </cell>
          <cell r="AF4" t="str">
            <v>regione</v>
          </cell>
          <cell r="AG4" t="str">
            <v>NUM</v>
          </cell>
          <cell r="AH4" t="str">
            <v>LORDO</v>
          </cell>
          <cell r="AI4" t="str">
            <v>NETTO</v>
          </cell>
          <cell r="AJ4" t="str">
            <v>regione</v>
          </cell>
          <cell r="AK4" t="str">
            <v>A/B/C</v>
          </cell>
          <cell r="AL4"/>
          <cell r="AM4"/>
        </row>
        <row r="5">
          <cell r="C5" t="str">
            <v>ASL Avellino</v>
          </cell>
          <cell r="F5"/>
          <cell r="G5"/>
          <cell r="H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</row>
        <row r="6">
          <cell r="C6">
            <v>85200</v>
          </cell>
          <cell r="D6" t="str">
            <v>LAB. ANALISI Dott. ACHILLE GAETA DI SCARCELLA CARMELA &amp; C. S.A.S</v>
          </cell>
          <cell r="F6">
            <v>61545</v>
          </cell>
          <cell r="G6">
            <v>206792.31</v>
          </cell>
          <cell r="H6">
            <v>164207.79</v>
          </cell>
          <cell r="J6">
            <v>61545</v>
          </cell>
          <cell r="K6">
            <v>206792.31</v>
          </cell>
          <cell r="L6">
            <v>164207.79</v>
          </cell>
          <cell r="M6">
            <v>0.01</v>
          </cell>
          <cell r="N6">
            <v>0</v>
          </cell>
          <cell r="O6">
            <v>0</v>
          </cell>
          <cell r="P6">
            <v>0</v>
          </cell>
          <cell r="Q6">
            <v>0.01</v>
          </cell>
          <cell r="R6">
            <v>0</v>
          </cell>
          <cell r="S6">
            <v>0</v>
          </cell>
          <cell r="T6">
            <v>0</v>
          </cell>
          <cell r="U6">
            <v>0.01</v>
          </cell>
          <cell r="V6" t="str">
            <v>A</v>
          </cell>
          <cell r="W6">
            <v>3.46</v>
          </cell>
          <cell r="Y6">
            <v>61545</v>
          </cell>
          <cell r="Z6">
            <v>206792.31</v>
          </cell>
          <cell r="AA6">
            <v>164207.79</v>
          </cell>
          <cell r="AB6">
            <v>0.01</v>
          </cell>
          <cell r="AC6">
            <v>0</v>
          </cell>
          <cell r="AD6">
            <v>0</v>
          </cell>
          <cell r="AE6">
            <v>0</v>
          </cell>
          <cell r="AF6" t="str">
            <v>…..%</v>
          </cell>
          <cell r="AG6">
            <v>0</v>
          </cell>
          <cell r="AH6">
            <v>0</v>
          </cell>
          <cell r="AI6">
            <v>0</v>
          </cell>
          <cell r="AJ6">
            <v>0.01</v>
          </cell>
          <cell r="AK6" t="str">
            <v>A</v>
          </cell>
          <cell r="AL6">
            <v>3.39</v>
          </cell>
          <cell r="AM6"/>
        </row>
        <row r="7">
          <cell r="C7">
            <v>85300</v>
          </cell>
          <cell r="D7" t="str">
            <v>LABORATORIO BORRIELLO FARINA S.A.S di Rocco Vincenzo Farina</v>
          </cell>
          <cell r="F7">
            <v>29620</v>
          </cell>
          <cell r="G7">
            <v>99521.7</v>
          </cell>
          <cell r="H7">
            <v>79027.429999999993</v>
          </cell>
          <cell r="J7">
            <v>29620</v>
          </cell>
          <cell r="K7">
            <v>99521.7</v>
          </cell>
          <cell r="L7">
            <v>79027.429999999993</v>
          </cell>
          <cell r="M7">
            <v>0.01</v>
          </cell>
          <cell r="N7">
            <v>0</v>
          </cell>
          <cell r="O7">
            <v>0</v>
          </cell>
          <cell r="P7">
            <v>0</v>
          </cell>
          <cell r="Q7">
            <v>0.01</v>
          </cell>
          <cell r="R7">
            <v>0</v>
          </cell>
          <cell r="S7">
            <v>0</v>
          </cell>
          <cell r="T7">
            <v>0</v>
          </cell>
          <cell r="U7">
            <v>0.01</v>
          </cell>
          <cell r="V7" t="str">
            <v>A</v>
          </cell>
          <cell r="W7">
            <v>3.46</v>
          </cell>
          <cell r="Y7">
            <v>29620</v>
          </cell>
          <cell r="Z7">
            <v>99521.7</v>
          </cell>
          <cell r="AA7">
            <v>79027.429999999993</v>
          </cell>
          <cell r="AB7">
            <v>0.01</v>
          </cell>
          <cell r="AC7">
            <v>0</v>
          </cell>
          <cell r="AD7">
            <v>0</v>
          </cell>
          <cell r="AE7">
            <v>0</v>
          </cell>
          <cell r="AF7" t="str">
            <v>…..%</v>
          </cell>
          <cell r="AG7">
            <v>0</v>
          </cell>
          <cell r="AH7">
            <v>0</v>
          </cell>
          <cell r="AI7">
            <v>0</v>
          </cell>
          <cell r="AJ7">
            <v>0.01</v>
          </cell>
          <cell r="AK7" t="str">
            <v>A</v>
          </cell>
          <cell r="AL7">
            <v>3.39</v>
          </cell>
          <cell r="AM7"/>
        </row>
        <row r="8">
          <cell r="C8">
            <v>85500</v>
          </cell>
          <cell r="D8" t="str">
            <v>DIAGNOSTICA BIOMOLECOLARE S. MODESTINO S.R.L.</v>
          </cell>
          <cell r="F8">
            <v>78992</v>
          </cell>
          <cell r="G8">
            <v>282169.01</v>
          </cell>
          <cell r="H8">
            <v>226892.21</v>
          </cell>
          <cell r="J8">
            <v>78788</v>
          </cell>
          <cell r="K8">
            <v>264726.49</v>
          </cell>
          <cell r="L8">
            <v>210212.15</v>
          </cell>
          <cell r="M8">
            <v>0.01</v>
          </cell>
          <cell r="N8">
            <v>139</v>
          </cell>
          <cell r="O8">
            <v>10387</v>
          </cell>
          <cell r="P8">
            <v>9859.14</v>
          </cell>
          <cell r="Q8">
            <v>0.01</v>
          </cell>
          <cell r="R8">
            <v>65</v>
          </cell>
          <cell r="S8">
            <v>7055.52</v>
          </cell>
          <cell r="T8">
            <v>6820.92</v>
          </cell>
          <cell r="U8">
            <v>0.01</v>
          </cell>
          <cell r="V8" t="str">
            <v>A</v>
          </cell>
          <cell r="W8">
            <v>3.46</v>
          </cell>
          <cell r="Y8">
            <v>78788</v>
          </cell>
          <cell r="Z8">
            <v>264726.49</v>
          </cell>
          <cell r="AA8">
            <v>210212.15</v>
          </cell>
          <cell r="AB8">
            <v>0.01</v>
          </cell>
          <cell r="AC8">
            <v>139</v>
          </cell>
          <cell r="AD8">
            <v>10387</v>
          </cell>
          <cell r="AE8">
            <v>9859.14</v>
          </cell>
          <cell r="AF8" t="str">
            <v>…..%</v>
          </cell>
          <cell r="AG8">
            <v>65</v>
          </cell>
          <cell r="AH8">
            <v>7055.52</v>
          </cell>
          <cell r="AI8">
            <v>6820.92</v>
          </cell>
          <cell r="AJ8">
            <v>0.01</v>
          </cell>
          <cell r="AK8" t="str">
            <v>A</v>
          </cell>
          <cell r="AL8">
            <v>3.39</v>
          </cell>
          <cell r="AM8"/>
        </row>
        <row r="9">
          <cell r="C9">
            <v>85700</v>
          </cell>
          <cell r="D9" t="str">
            <v>LABORATORIO DI ANALISI SAN LUCA S.R.L.</v>
          </cell>
          <cell r="F9">
            <v>45809</v>
          </cell>
          <cell r="G9">
            <v>153919.07999999999</v>
          </cell>
          <cell r="H9">
            <v>122222.31</v>
          </cell>
          <cell r="J9">
            <v>45809</v>
          </cell>
          <cell r="K9">
            <v>153919.07999999999</v>
          </cell>
          <cell r="L9">
            <v>122222.31</v>
          </cell>
          <cell r="M9">
            <v>0.01</v>
          </cell>
          <cell r="N9">
            <v>0</v>
          </cell>
          <cell r="O9">
            <v>0</v>
          </cell>
          <cell r="P9">
            <v>0</v>
          </cell>
          <cell r="Q9">
            <v>0.01</v>
          </cell>
          <cell r="R9">
            <v>0</v>
          </cell>
          <cell r="S9">
            <v>0</v>
          </cell>
          <cell r="T9">
            <v>0</v>
          </cell>
          <cell r="U9">
            <v>0.01</v>
          </cell>
          <cell r="V9" t="str">
            <v>A</v>
          </cell>
          <cell r="W9">
            <v>3.46</v>
          </cell>
          <cell r="Y9">
            <v>45809</v>
          </cell>
          <cell r="Z9">
            <v>153919.07999999999</v>
          </cell>
          <cell r="AA9">
            <v>122222.31</v>
          </cell>
          <cell r="AB9">
            <v>0.01</v>
          </cell>
          <cell r="AC9">
            <v>0</v>
          </cell>
          <cell r="AD9">
            <v>0</v>
          </cell>
          <cell r="AE9">
            <v>0</v>
          </cell>
          <cell r="AF9" t="str">
            <v>…..%</v>
          </cell>
          <cell r="AG9">
            <v>0</v>
          </cell>
          <cell r="AH9">
            <v>0</v>
          </cell>
          <cell r="AI9">
            <v>0</v>
          </cell>
          <cell r="AJ9">
            <v>0.01</v>
          </cell>
          <cell r="AK9" t="str">
            <v>A</v>
          </cell>
          <cell r="AL9">
            <v>3.39</v>
          </cell>
          <cell r="AM9"/>
        </row>
        <row r="10">
          <cell r="C10">
            <v>85900</v>
          </cell>
          <cell r="D10" t="str">
            <v>CENTRO DI DIAGNOSTICA BIO-CHIMICA DI A. TUCCI &amp; C. S.N.C.</v>
          </cell>
          <cell r="F10">
            <v>50331</v>
          </cell>
          <cell r="G10">
            <v>169111.37</v>
          </cell>
          <cell r="H10">
            <v>134286.47</v>
          </cell>
          <cell r="J10">
            <v>50331</v>
          </cell>
          <cell r="K10">
            <v>169111.37</v>
          </cell>
          <cell r="L10">
            <v>134286.47</v>
          </cell>
          <cell r="M10">
            <v>0.01</v>
          </cell>
          <cell r="N10">
            <v>0</v>
          </cell>
          <cell r="O10">
            <v>0</v>
          </cell>
          <cell r="P10">
            <v>0</v>
          </cell>
          <cell r="Q10">
            <v>0.01</v>
          </cell>
          <cell r="R10">
            <v>0</v>
          </cell>
          <cell r="S10">
            <v>0</v>
          </cell>
          <cell r="T10">
            <v>0</v>
          </cell>
          <cell r="U10">
            <v>0.01</v>
          </cell>
          <cell r="V10" t="str">
            <v>A</v>
          </cell>
          <cell r="W10">
            <v>3.46</v>
          </cell>
          <cell r="Y10">
            <v>50331</v>
          </cell>
          <cell r="Z10">
            <v>169111.37</v>
          </cell>
          <cell r="AA10">
            <v>134286.47</v>
          </cell>
          <cell r="AB10">
            <v>0.01</v>
          </cell>
          <cell r="AC10">
            <v>0</v>
          </cell>
          <cell r="AD10">
            <v>0</v>
          </cell>
          <cell r="AE10">
            <v>0</v>
          </cell>
          <cell r="AF10" t="str">
            <v>…..%</v>
          </cell>
          <cell r="AG10">
            <v>0</v>
          </cell>
          <cell r="AH10">
            <v>0</v>
          </cell>
          <cell r="AI10">
            <v>0</v>
          </cell>
          <cell r="AJ10">
            <v>0.01</v>
          </cell>
          <cell r="AK10" t="str">
            <v>A</v>
          </cell>
          <cell r="AL10">
            <v>3.39</v>
          </cell>
          <cell r="AM10"/>
        </row>
        <row r="11">
          <cell r="C11">
            <v>86500</v>
          </cell>
          <cell r="D11" t="str">
            <v>LABORATORIO ANALISI DOTT.SSA ELISABETTA ARGENZIANO FUCITO S.A.S</v>
          </cell>
          <cell r="F11">
            <v>4118.9999999999991</v>
          </cell>
          <cell r="G11">
            <v>13840.259999999998</v>
          </cell>
          <cell r="H11">
            <v>10990.64</v>
          </cell>
          <cell r="J11">
            <v>4118.9999999999991</v>
          </cell>
          <cell r="K11">
            <v>13840.259999999998</v>
          </cell>
          <cell r="L11">
            <v>10990.64</v>
          </cell>
          <cell r="M11">
            <v>0.01</v>
          </cell>
          <cell r="N11">
            <v>0</v>
          </cell>
          <cell r="O11">
            <v>0</v>
          </cell>
          <cell r="P11">
            <v>0</v>
          </cell>
          <cell r="Q11">
            <v>0.01</v>
          </cell>
          <cell r="R11">
            <v>0</v>
          </cell>
          <cell r="S11">
            <v>0</v>
          </cell>
          <cell r="T11">
            <v>0</v>
          </cell>
          <cell r="U11">
            <v>0.01</v>
          </cell>
          <cell r="V11" t="str">
            <v>A</v>
          </cell>
          <cell r="W11">
            <v>3.46</v>
          </cell>
          <cell r="Y11">
            <v>4119</v>
          </cell>
          <cell r="Z11">
            <v>13840.26</v>
          </cell>
          <cell r="AA11">
            <v>10990.64</v>
          </cell>
          <cell r="AB11">
            <v>0.01</v>
          </cell>
          <cell r="AC11">
            <v>0</v>
          </cell>
          <cell r="AD11">
            <v>0</v>
          </cell>
          <cell r="AE11">
            <v>0</v>
          </cell>
          <cell r="AF11" t="str">
            <v>…..%</v>
          </cell>
          <cell r="AG11">
            <v>0</v>
          </cell>
          <cell r="AH11">
            <v>0</v>
          </cell>
          <cell r="AI11">
            <v>0</v>
          </cell>
          <cell r="AJ11">
            <v>0.01</v>
          </cell>
          <cell r="AK11" t="str">
            <v>A</v>
          </cell>
          <cell r="AL11">
            <v>3.39</v>
          </cell>
          <cell r="AM11"/>
        </row>
        <row r="12">
          <cell r="C12">
            <v>86700</v>
          </cell>
          <cell r="D12" t="str">
            <v>CENTRO DIAGNOSTICO DR. L. DEL GAIZO S.A.S</v>
          </cell>
          <cell r="F12">
            <v>28761</v>
          </cell>
          <cell r="G12">
            <v>96636.62</v>
          </cell>
          <cell r="H12">
            <v>76746.3</v>
          </cell>
          <cell r="J12">
            <v>28761</v>
          </cell>
          <cell r="K12">
            <v>96636.62</v>
          </cell>
          <cell r="L12">
            <v>76746.3</v>
          </cell>
          <cell r="M12">
            <v>0.01</v>
          </cell>
          <cell r="N12">
            <v>0</v>
          </cell>
          <cell r="O12">
            <v>0</v>
          </cell>
          <cell r="P12">
            <v>0</v>
          </cell>
          <cell r="Q12">
            <v>0.01</v>
          </cell>
          <cell r="R12">
            <v>0</v>
          </cell>
          <cell r="S12">
            <v>0</v>
          </cell>
          <cell r="T12">
            <v>0</v>
          </cell>
          <cell r="U12">
            <v>0.01</v>
          </cell>
          <cell r="V12" t="str">
            <v>A</v>
          </cell>
          <cell r="W12">
            <v>3.46</v>
          </cell>
          <cell r="Y12">
            <v>28761</v>
          </cell>
          <cell r="Z12">
            <v>96636.62</v>
          </cell>
          <cell r="AA12">
            <v>76736.3</v>
          </cell>
          <cell r="AB12">
            <v>0.01</v>
          </cell>
          <cell r="AC12">
            <v>0</v>
          </cell>
          <cell r="AD12">
            <v>0</v>
          </cell>
          <cell r="AE12">
            <v>10</v>
          </cell>
          <cell r="AF12" t="str">
            <v>…..%</v>
          </cell>
          <cell r="AG12">
            <v>0</v>
          </cell>
          <cell r="AH12">
            <v>0</v>
          </cell>
          <cell r="AI12">
            <v>0</v>
          </cell>
          <cell r="AJ12">
            <v>0.01</v>
          </cell>
          <cell r="AK12" t="str">
            <v>A</v>
          </cell>
          <cell r="AL12">
            <v>3.39</v>
          </cell>
          <cell r="AM12"/>
        </row>
        <row r="13">
          <cell r="C13">
            <v>87600</v>
          </cell>
          <cell r="D13" t="str">
            <v xml:space="preserve">LABORATORIO ANALISI CLINICHE SALUS S.R.L. </v>
          </cell>
          <cell r="F13">
            <v>36803</v>
          </cell>
          <cell r="G13">
            <v>123658.9</v>
          </cell>
          <cell r="H13">
            <v>98194.04</v>
          </cell>
          <cell r="J13">
            <v>36803</v>
          </cell>
          <cell r="K13">
            <v>123658.9</v>
          </cell>
          <cell r="L13">
            <v>98194.04</v>
          </cell>
          <cell r="M13">
            <v>0.01</v>
          </cell>
          <cell r="N13">
            <v>0</v>
          </cell>
          <cell r="O13">
            <v>0</v>
          </cell>
          <cell r="P13">
            <v>0</v>
          </cell>
          <cell r="Q13">
            <v>0.01</v>
          </cell>
          <cell r="R13">
            <v>0</v>
          </cell>
          <cell r="S13">
            <v>0</v>
          </cell>
          <cell r="T13">
            <v>0</v>
          </cell>
          <cell r="U13">
            <v>0.01</v>
          </cell>
          <cell r="V13" t="str">
            <v>A</v>
          </cell>
          <cell r="W13">
            <v>3.46</v>
          </cell>
          <cell r="Y13">
            <v>36803</v>
          </cell>
          <cell r="Z13">
            <v>123658.9</v>
          </cell>
          <cell r="AA13">
            <v>98194.04</v>
          </cell>
          <cell r="AB13">
            <v>0.01</v>
          </cell>
          <cell r="AC13">
            <v>0</v>
          </cell>
          <cell r="AD13">
            <v>0</v>
          </cell>
          <cell r="AE13">
            <v>0</v>
          </cell>
          <cell r="AF13" t="str">
            <v>…..%</v>
          </cell>
          <cell r="AG13">
            <v>0</v>
          </cell>
          <cell r="AH13">
            <v>0</v>
          </cell>
          <cell r="AI13">
            <v>0</v>
          </cell>
          <cell r="AJ13">
            <v>0.01</v>
          </cell>
          <cell r="AK13" t="str">
            <v>A</v>
          </cell>
          <cell r="AL13">
            <v>3.39</v>
          </cell>
          <cell r="AM13"/>
        </row>
        <row r="14">
          <cell r="C14">
            <v>87700</v>
          </cell>
          <cell r="D14" t="str">
            <v>CENTRO DIAGNOSTICO ANALISI SA.TA.s.r.l.</v>
          </cell>
          <cell r="F14">
            <v>168549.99999999997</v>
          </cell>
          <cell r="G14">
            <v>603407.28</v>
          </cell>
          <cell r="H14">
            <v>479149.75</v>
          </cell>
          <cell r="J14">
            <v>168549.99999999997</v>
          </cell>
          <cell r="K14">
            <v>603407.28</v>
          </cell>
          <cell r="L14">
            <v>479149.75</v>
          </cell>
          <cell r="M14">
            <v>0.01</v>
          </cell>
          <cell r="N14">
            <v>0</v>
          </cell>
          <cell r="O14">
            <v>0</v>
          </cell>
          <cell r="P14">
            <v>0</v>
          </cell>
          <cell r="Q14">
            <v>0.01</v>
          </cell>
          <cell r="R14">
            <v>0</v>
          </cell>
          <cell r="S14">
            <v>0</v>
          </cell>
          <cell r="T14">
            <v>0</v>
          </cell>
          <cell r="U14">
            <v>0.01</v>
          </cell>
          <cell r="V14" t="str">
            <v>B</v>
          </cell>
          <cell r="W14">
            <v>3.1</v>
          </cell>
          <cell r="Y14">
            <v>168550</v>
          </cell>
          <cell r="Z14">
            <v>603407.28</v>
          </cell>
          <cell r="AA14">
            <v>479149.75</v>
          </cell>
          <cell r="AB14">
            <v>0.01</v>
          </cell>
          <cell r="AC14">
            <v>0</v>
          </cell>
          <cell r="AD14">
            <v>0</v>
          </cell>
          <cell r="AE14">
            <v>0</v>
          </cell>
          <cell r="AF14" t="str">
            <v>…..%</v>
          </cell>
          <cell r="AG14">
            <v>0</v>
          </cell>
          <cell r="AH14">
            <v>0</v>
          </cell>
          <cell r="AI14">
            <v>0</v>
          </cell>
          <cell r="AJ14">
            <v>0.01</v>
          </cell>
          <cell r="AK14" t="str">
            <v>B</v>
          </cell>
          <cell r="AL14">
            <v>3.58</v>
          </cell>
          <cell r="AM14"/>
        </row>
        <row r="15">
          <cell r="C15">
            <v>87800</v>
          </cell>
          <cell r="D15" t="str">
            <v>CENTRO POLISPECIALISTICO FUTURA DIAGNOSTICA SRL</v>
          </cell>
          <cell r="F15">
            <v>92668</v>
          </cell>
          <cell r="G15">
            <v>1343562.53</v>
          </cell>
          <cell r="H15">
            <v>1239935.08</v>
          </cell>
          <cell r="J15">
            <v>81116</v>
          </cell>
          <cell r="K15">
            <v>295259.84999999998</v>
          </cell>
          <cell r="L15">
            <v>234457.24</v>
          </cell>
          <cell r="M15">
            <v>0.01</v>
          </cell>
          <cell r="N15">
            <v>6045</v>
          </cell>
          <cell r="O15">
            <v>453414.68</v>
          </cell>
          <cell r="P15">
            <v>430373.05</v>
          </cell>
          <cell r="Q15">
            <v>0.01</v>
          </cell>
          <cell r="R15">
            <v>5507</v>
          </cell>
          <cell r="S15">
            <v>594888</v>
          </cell>
          <cell r="T15">
            <v>575104.79</v>
          </cell>
          <cell r="U15">
            <v>0.01</v>
          </cell>
          <cell r="V15" t="str">
            <v>C</v>
          </cell>
          <cell r="W15">
            <v>3.73</v>
          </cell>
          <cell r="Y15">
            <v>81116</v>
          </cell>
          <cell r="Z15">
            <v>295259.84999999998</v>
          </cell>
          <cell r="AA15">
            <v>234457.24</v>
          </cell>
          <cell r="AB15">
            <v>0.01</v>
          </cell>
          <cell r="AC15">
            <v>6045</v>
          </cell>
          <cell r="AD15">
            <v>453414.68</v>
          </cell>
          <cell r="AE15">
            <v>430373.05</v>
          </cell>
          <cell r="AF15" t="str">
            <v>…..%</v>
          </cell>
          <cell r="AG15">
            <v>5507</v>
          </cell>
          <cell r="AH15">
            <v>594888</v>
          </cell>
          <cell r="AI15">
            <v>575104.79</v>
          </cell>
          <cell r="AJ15">
            <v>0.01</v>
          </cell>
          <cell r="AK15" t="str">
            <v>C</v>
          </cell>
          <cell r="AL15">
            <v>3.68</v>
          </cell>
          <cell r="AM15"/>
        </row>
        <row r="16">
          <cell r="C16">
            <v>95200</v>
          </cell>
          <cell r="D16" t="str">
            <v>LABORATORIO ANALISI CLINICHE MONTEPERGOLA</v>
          </cell>
          <cell r="F16">
            <v>69068</v>
          </cell>
          <cell r="G16">
            <v>232068.4</v>
          </cell>
          <cell r="H16">
            <v>184279.15</v>
          </cell>
          <cell r="J16">
            <v>69068</v>
          </cell>
          <cell r="K16">
            <v>232068.4</v>
          </cell>
          <cell r="L16">
            <v>184279.15</v>
          </cell>
          <cell r="M16">
            <v>0.01</v>
          </cell>
          <cell r="N16">
            <v>0</v>
          </cell>
          <cell r="O16">
            <v>0</v>
          </cell>
          <cell r="P16">
            <v>0</v>
          </cell>
          <cell r="Q16">
            <v>0.01</v>
          </cell>
          <cell r="R16">
            <v>0</v>
          </cell>
          <cell r="S16">
            <v>0</v>
          </cell>
          <cell r="T16">
            <v>0</v>
          </cell>
          <cell r="U16">
            <v>0.01</v>
          </cell>
          <cell r="V16" t="str">
            <v>A</v>
          </cell>
          <cell r="W16">
            <v>3.46</v>
          </cell>
          <cell r="Y16">
            <v>69068</v>
          </cell>
          <cell r="Z16">
            <v>232068.4</v>
          </cell>
          <cell r="AA16">
            <v>184279.15</v>
          </cell>
          <cell r="AB16">
            <v>0.01</v>
          </cell>
          <cell r="AC16">
            <v>0</v>
          </cell>
          <cell r="AD16">
            <v>0</v>
          </cell>
          <cell r="AE16">
            <v>0</v>
          </cell>
          <cell r="AF16" t="str">
            <v>…..%</v>
          </cell>
          <cell r="AG16">
            <v>0</v>
          </cell>
          <cell r="AH16">
            <v>0</v>
          </cell>
          <cell r="AI16">
            <v>0</v>
          </cell>
          <cell r="AJ16">
            <v>0.01</v>
          </cell>
          <cell r="AK16" t="str">
            <v>A</v>
          </cell>
          <cell r="AL16">
            <v>3.39</v>
          </cell>
          <cell r="AM16"/>
        </row>
        <row r="17">
          <cell r="C17">
            <v>105400</v>
          </cell>
          <cell r="D17" t="str">
            <v>LAB. DI ANALISI CASA DI CURA MONTEVERGINE S.P.A.</v>
          </cell>
          <cell r="F17">
            <v>10133</v>
          </cell>
          <cell r="G17">
            <v>34049.360000000001</v>
          </cell>
          <cell r="H17">
            <v>27037.46</v>
          </cell>
          <cell r="J17">
            <v>10133</v>
          </cell>
          <cell r="K17">
            <v>34049.360000000001</v>
          </cell>
          <cell r="L17">
            <v>27037.46</v>
          </cell>
          <cell r="M17">
            <v>0.01</v>
          </cell>
          <cell r="N17">
            <v>0</v>
          </cell>
          <cell r="O17">
            <v>0</v>
          </cell>
          <cell r="P17">
            <v>0</v>
          </cell>
          <cell r="Q17">
            <v>0.01</v>
          </cell>
          <cell r="R17">
            <v>0</v>
          </cell>
          <cell r="S17">
            <v>0</v>
          </cell>
          <cell r="T17">
            <v>0</v>
          </cell>
          <cell r="U17">
            <v>0.01</v>
          </cell>
          <cell r="V17" t="str">
            <v>A</v>
          </cell>
          <cell r="W17">
            <v>3.46</v>
          </cell>
          <cell r="Y17">
            <v>10133</v>
          </cell>
          <cell r="Z17">
            <v>34049.360000000001</v>
          </cell>
          <cell r="AA17">
            <v>27037.46</v>
          </cell>
          <cell r="AB17">
            <v>0.01</v>
          </cell>
          <cell r="AC17">
            <v>0</v>
          </cell>
          <cell r="AD17">
            <v>0</v>
          </cell>
          <cell r="AE17">
            <v>0</v>
          </cell>
          <cell r="AF17" t="str">
            <v>…..%</v>
          </cell>
          <cell r="AG17">
            <v>0</v>
          </cell>
          <cell r="AH17">
            <v>0</v>
          </cell>
          <cell r="AI17">
            <v>0</v>
          </cell>
          <cell r="AJ17">
            <v>0.01</v>
          </cell>
          <cell r="AK17" t="str">
            <v>A</v>
          </cell>
          <cell r="AL17">
            <v>3.39</v>
          </cell>
          <cell r="AM17"/>
        </row>
        <row r="18">
          <cell r="C18">
            <v>125100</v>
          </cell>
          <cell r="D18" t="str">
            <v>DIAGNOSTICA SUD GEST.SERV.SRL</v>
          </cell>
          <cell r="F18">
            <v>50259.999999999993</v>
          </cell>
          <cell r="G18">
            <v>168874.72</v>
          </cell>
          <cell r="H18">
            <v>134099.12</v>
          </cell>
          <cell r="J18">
            <v>50259.999999999993</v>
          </cell>
          <cell r="K18">
            <v>168874.72</v>
          </cell>
          <cell r="L18">
            <v>134099.12</v>
          </cell>
          <cell r="M18">
            <v>0.01</v>
          </cell>
          <cell r="N18">
            <v>0</v>
          </cell>
          <cell r="O18">
            <v>0</v>
          </cell>
          <cell r="P18">
            <v>0</v>
          </cell>
          <cell r="Q18">
            <v>0.01</v>
          </cell>
          <cell r="R18">
            <v>0</v>
          </cell>
          <cell r="S18">
            <v>0</v>
          </cell>
          <cell r="T18">
            <v>0</v>
          </cell>
          <cell r="U18">
            <v>0.01</v>
          </cell>
          <cell r="V18" t="str">
            <v>A</v>
          </cell>
          <cell r="W18">
            <v>3.46</v>
          </cell>
          <cell r="Y18">
            <v>50260</v>
          </cell>
          <cell r="Z18">
            <v>168874.72</v>
          </cell>
          <cell r="AA18">
            <v>134099.12</v>
          </cell>
          <cell r="AB18">
            <v>0.01</v>
          </cell>
          <cell r="AC18">
            <v>0</v>
          </cell>
          <cell r="AD18">
            <v>0</v>
          </cell>
          <cell r="AE18">
            <v>0</v>
          </cell>
          <cell r="AF18" t="str">
            <v>…..%</v>
          </cell>
          <cell r="AG18">
            <v>0</v>
          </cell>
          <cell r="AH18">
            <v>0</v>
          </cell>
          <cell r="AI18">
            <v>0</v>
          </cell>
          <cell r="AJ18">
            <v>0.01</v>
          </cell>
          <cell r="AK18" t="str">
            <v>A</v>
          </cell>
          <cell r="AL18">
            <v>3.39</v>
          </cell>
          <cell r="AM18"/>
        </row>
        <row r="19">
          <cell r="C19">
            <v>145300</v>
          </cell>
          <cell r="D19" t="str">
            <v>LAB.ANALISI MA.RE</v>
          </cell>
          <cell r="F19">
            <v>121581</v>
          </cell>
          <cell r="G19">
            <v>408511.22</v>
          </cell>
          <cell r="H19">
            <v>324387.53000000003</v>
          </cell>
          <cell r="J19">
            <v>121581</v>
          </cell>
          <cell r="K19">
            <v>408511.22</v>
          </cell>
          <cell r="L19">
            <v>324387.53000000003</v>
          </cell>
          <cell r="M19">
            <v>0.01</v>
          </cell>
          <cell r="N19">
            <v>0</v>
          </cell>
          <cell r="O19">
            <v>0</v>
          </cell>
          <cell r="P19">
            <v>0</v>
          </cell>
          <cell r="Q19">
            <v>0.01</v>
          </cell>
          <cell r="R19">
            <v>0</v>
          </cell>
          <cell r="S19">
            <v>0</v>
          </cell>
          <cell r="T19">
            <v>0</v>
          </cell>
          <cell r="U19">
            <v>0.01</v>
          </cell>
          <cell r="V19" t="str">
            <v>A</v>
          </cell>
          <cell r="W19">
            <v>3.46</v>
          </cell>
          <cell r="Y19">
            <v>121581</v>
          </cell>
          <cell r="Z19">
            <v>408511.22</v>
          </cell>
          <cell r="AA19">
            <v>324387.53000000003</v>
          </cell>
          <cell r="AB19">
            <v>0.01</v>
          </cell>
          <cell r="AC19">
            <v>0</v>
          </cell>
          <cell r="AD19">
            <v>0</v>
          </cell>
          <cell r="AE19">
            <v>0</v>
          </cell>
          <cell r="AF19" t="str">
            <v>…..%</v>
          </cell>
          <cell r="AG19">
            <v>0</v>
          </cell>
          <cell r="AH19">
            <v>0</v>
          </cell>
          <cell r="AI19">
            <v>0</v>
          </cell>
          <cell r="AJ19">
            <v>0.01</v>
          </cell>
          <cell r="AK19" t="str">
            <v>A</v>
          </cell>
          <cell r="AL19">
            <v>3.39</v>
          </cell>
          <cell r="AM19"/>
        </row>
        <row r="20">
          <cell r="C20">
            <v>150001</v>
          </cell>
          <cell r="D20" t="str">
            <v>LABORATORIO ANALISI CLINICHE SAN CARLO s.n.c.</v>
          </cell>
          <cell r="F20">
            <v>87791</v>
          </cell>
          <cell r="G20">
            <v>294978.84000000003</v>
          </cell>
          <cell r="H20">
            <v>234233.91</v>
          </cell>
          <cell r="J20">
            <v>87791</v>
          </cell>
          <cell r="K20">
            <v>294978.84000000003</v>
          </cell>
          <cell r="L20">
            <v>234233.91</v>
          </cell>
          <cell r="M20">
            <v>0.01</v>
          </cell>
          <cell r="N20">
            <v>0</v>
          </cell>
          <cell r="O20">
            <v>0</v>
          </cell>
          <cell r="P20">
            <v>0</v>
          </cell>
          <cell r="Q20">
            <v>0.01</v>
          </cell>
          <cell r="R20">
            <v>0</v>
          </cell>
          <cell r="S20">
            <v>0</v>
          </cell>
          <cell r="T20">
            <v>0</v>
          </cell>
          <cell r="U20">
            <v>0.01</v>
          </cell>
          <cell r="V20" t="str">
            <v>A</v>
          </cell>
          <cell r="W20">
            <v>3.46</v>
          </cell>
          <cell r="Y20">
            <v>87791</v>
          </cell>
          <cell r="Z20">
            <v>294978.84000000003</v>
          </cell>
          <cell r="AA20">
            <v>234233.91</v>
          </cell>
          <cell r="AB20">
            <v>0.01</v>
          </cell>
          <cell r="AC20">
            <v>0</v>
          </cell>
          <cell r="AD20">
            <v>0</v>
          </cell>
          <cell r="AE20">
            <v>0</v>
          </cell>
          <cell r="AF20" t="str">
            <v>…..%</v>
          </cell>
          <cell r="AG20">
            <v>0</v>
          </cell>
          <cell r="AH20">
            <v>0</v>
          </cell>
          <cell r="AI20">
            <v>0</v>
          </cell>
          <cell r="AJ20">
            <v>0.01</v>
          </cell>
          <cell r="AK20" t="str">
            <v>A</v>
          </cell>
          <cell r="AL20">
            <v>3.39</v>
          </cell>
          <cell r="AM20"/>
        </row>
        <row r="21">
          <cell r="C21">
            <v>150002</v>
          </cell>
          <cell r="D21" t="str">
            <v>STUDIO MEDICO SAN LUCA srl</v>
          </cell>
          <cell r="F21">
            <v>76350.999999999985</v>
          </cell>
          <cell r="G21">
            <v>256537.65999999997</v>
          </cell>
          <cell r="H21">
            <v>203710.42</v>
          </cell>
          <cell r="J21">
            <v>76350.999999999985</v>
          </cell>
          <cell r="K21">
            <v>256537.65999999997</v>
          </cell>
          <cell r="L21">
            <v>203710.42</v>
          </cell>
          <cell r="M21">
            <v>0.01</v>
          </cell>
          <cell r="N21">
            <v>0</v>
          </cell>
          <cell r="O21">
            <v>0</v>
          </cell>
          <cell r="P21">
            <v>0</v>
          </cell>
          <cell r="Q21">
            <v>0.01</v>
          </cell>
          <cell r="R21">
            <v>0</v>
          </cell>
          <cell r="S21">
            <v>0</v>
          </cell>
          <cell r="T21">
            <v>0</v>
          </cell>
          <cell r="U21">
            <v>0.01</v>
          </cell>
          <cell r="V21" t="str">
            <v>A</v>
          </cell>
          <cell r="W21">
            <v>3.46</v>
          </cell>
          <cell r="Y21">
            <v>76351</v>
          </cell>
          <cell r="Z21">
            <v>256537.66</v>
          </cell>
          <cell r="AA21">
            <v>203710.42</v>
          </cell>
          <cell r="AB21">
            <v>0.01</v>
          </cell>
          <cell r="AC21">
            <v>0</v>
          </cell>
          <cell r="AD21">
            <v>0</v>
          </cell>
          <cell r="AE21">
            <v>0</v>
          </cell>
          <cell r="AF21" t="str">
            <v>…..%</v>
          </cell>
          <cell r="AG21">
            <v>0</v>
          </cell>
          <cell r="AH21">
            <v>0</v>
          </cell>
          <cell r="AI21">
            <v>0</v>
          </cell>
          <cell r="AJ21">
            <v>0.01</v>
          </cell>
          <cell r="AK21" t="str">
            <v>A</v>
          </cell>
          <cell r="AL21">
            <v>3.39</v>
          </cell>
          <cell r="AM21"/>
        </row>
        <row r="22">
          <cell r="C22">
            <v>150003</v>
          </cell>
          <cell r="D22" t="str">
            <v>CENTRO DIAGNOSTICO ARAIANI s.r.l.</v>
          </cell>
          <cell r="F22">
            <v>80265</v>
          </cell>
          <cell r="G22">
            <v>269688.75</v>
          </cell>
          <cell r="H22">
            <v>214152.47</v>
          </cell>
          <cell r="J22">
            <v>80265</v>
          </cell>
          <cell r="K22">
            <v>269688.75</v>
          </cell>
          <cell r="L22">
            <v>214152.47</v>
          </cell>
          <cell r="M22">
            <v>0.01</v>
          </cell>
          <cell r="N22">
            <v>0</v>
          </cell>
          <cell r="O22">
            <v>0</v>
          </cell>
          <cell r="P22">
            <v>0</v>
          </cell>
          <cell r="Q22">
            <v>0.01</v>
          </cell>
          <cell r="R22">
            <v>0</v>
          </cell>
          <cell r="S22">
            <v>0</v>
          </cell>
          <cell r="T22">
            <v>0</v>
          </cell>
          <cell r="U22">
            <v>0.01</v>
          </cell>
          <cell r="V22" t="str">
            <v>A</v>
          </cell>
          <cell r="W22">
            <v>3.46</v>
          </cell>
          <cell r="Y22">
            <v>80265</v>
          </cell>
          <cell r="Z22">
            <v>269688.75</v>
          </cell>
          <cell r="AA22">
            <v>214152.47</v>
          </cell>
          <cell r="AB22">
            <v>0.01</v>
          </cell>
          <cell r="AC22">
            <v>0</v>
          </cell>
          <cell r="AD22">
            <v>0</v>
          </cell>
          <cell r="AE22">
            <v>0</v>
          </cell>
          <cell r="AF22" t="str">
            <v>…..%</v>
          </cell>
          <cell r="AG22">
            <v>0</v>
          </cell>
          <cell r="AH22">
            <v>0</v>
          </cell>
          <cell r="AI22">
            <v>0</v>
          </cell>
          <cell r="AJ22">
            <v>0.01</v>
          </cell>
          <cell r="AK22" t="str">
            <v>A</v>
          </cell>
          <cell r="AL22">
            <v>3.39</v>
          </cell>
          <cell r="AM22"/>
        </row>
        <row r="23">
          <cell r="C23">
            <v>150004</v>
          </cell>
          <cell r="D23" t="str">
            <v>LABORATORIO ANALISI CLINICHE AECLANUM DI GIOACCHINO GUARINO s.a.s.</v>
          </cell>
          <cell r="F23">
            <v>47951</v>
          </cell>
          <cell r="G23">
            <v>161115.37</v>
          </cell>
          <cell r="H23">
            <v>127937.26</v>
          </cell>
          <cell r="J23">
            <v>47951</v>
          </cell>
          <cell r="K23">
            <v>161115.37</v>
          </cell>
          <cell r="L23">
            <v>127937.26</v>
          </cell>
          <cell r="M23">
            <v>0.01</v>
          </cell>
          <cell r="N23">
            <v>0</v>
          </cell>
          <cell r="O23">
            <v>0</v>
          </cell>
          <cell r="P23">
            <v>0</v>
          </cell>
          <cell r="Q23">
            <v>0.01</v>
          </cell>
          <cell r="R23">
            <v>0</v>
          </cell>
          <cell r="S23">
            <v>0</v>
          </cell>
          <cell r="T23">
            <v>0</v>
          </cell>
          <cell r="U23">
            <v>0.01</v>
          </cell>
          <cell r="V23" t="str">
            <v>A</v>
          </cell>
          <cell r="W23">
            <v>3.46</v>
          </cell>
          <cell r="Y23">
            <v>47951</v>
          </cell>
          <cell r="Z23">
            <v>161115.37</v>
          </cell>
          <cell r="AA23">
            <v>127937.26</v>
          </cell>
          <cell r="AB23">
            <v>0.01</v>
          </cell>
          <cell r="AC23">
            <v>0</v>
          </cell>
          <cell r="AD23">
            <v>0</v>
          </cell>
          <cell r="AE23">
            <v>0</v>
          </cell>
          <cell r="AF23" t="str">
            <v>…..%</v>
          </cell>
          <cell r="AG23">
            <v>0</v>
          </cell>
          <cell r="AH23">
            <v>0</v>
          </cell>
          <cell r="AI23">
            <v>0</v>
          </cell>
          <cell r="AJ23">
            <v>0.01</v>
          </cell>
          <cell r="AK23" t="str">
            <v>A</v>
          </cell>
          <cell r="AL23">
            <v>3.39</v>
          </cell>
          <cell r="AM23"/>
        </row>
        <row r="24">
          <cell r="C24">
            <v>150005</v>
          </cell>
          <cell r="D24" t="str">
            <v>CENTRO DIAGNOSTICO BARONIA s.a.s.</v>
          </cell>
          <cell r="F24">
            <v>47944</v>
          </cell>
          <cell r="G24">
            <v>161092.29999999999</v>
          </cell>
          <cell r="H24">
            <v>127918.32</v>
          </cell>
          <cell r="J24">
            <v>47944</v>
          </cell>
          <cell r="K24">
            <v>161092.29999999999</v>
          </cell>
          <cell r="L24">
            <v>127918.32</v>
          </cell>
          <cell r="M24">
            <v>0.01</v>
          </cell>
          <cell r="N24">
            <v>0</v>
          </cell>
          <cell r="O24">
            <v>0</v>
          </cell>
          <cell r="P24">
            <v>0</v>
          </cell>
          <cell r="Q24">
            <v>0.01</v>
          </cell>
          <cell r="R24">
            <v>0</v>
          </cell>
          <cell r="S24">
            <v>0</v>
          </cell>
          <cell r="T24">
            <v>0</v>
          </cell>
          <cell r="U24">
            <v>0.01</v>
          </cell>
          <cell r="V24" t="str">
            <v>A</v>
          </cell>
          <cell r="W24">
            <v>3.46</v>
          </cell>
          <cell r="Y24">
            <v>47944</v>
          </cell>
          <cell r="Z24">
            <v>161092.29999999999</v>
          </cell>
          <cell r="AA24">
            <v>127918.32</v>
          </cell>
          <cell r="AB24">
            <v>0.01</v>
          </cell>
          <cell r="AC24">
            <v>0</v>
          </cell>
          <cell r="AD24">
            <v>0</v>
          </cell>
          <cell r="AE24">
            <v>0</v>
          </cell>
          <cell r="AF24" t="str">
            <v>…..%</v>
          </cell>
          <cell r="AG24">
            <v>0</v>
          </cell>
          <cell r="AH24">
            <v>0</v>
          </cell>
          <cell r="AI24">
            <v>0</v>
          </cell>
          <cell r="AJ24">
            <v>0.01</v>
          </cell>
          <cell r="AK24" t="str">
            <v>A</v>
          </cell>
          <cell r="AL24">
            <v>3.39</v>
          </cell>
          <cell r="AM24"/>
        </row>
        <row r="25">
          <cell r="C25">
            <v>150115</v>
          </cell>
          <cell r="D25" t="str">
            <v>LABORATORIO FELICE DI CONZA &amp; C s.a.s.</v>
          </cell>
          <cell r="F25">
            <v>42825</v>
          </cell>
          <cell r="G25">
            <v>143892.37</v>
          </cell>
          <cell r="H25">
            <v>114261.67</v>
          </cell>
          <cell r="J25">
            <v>42825</v>
          </cell>
          <cell r="K25">
            <v>143892.37</v>
          </cell>
          <cell r="L25">
            <v>114261.67</v>
          </cell>
          <cell r="M25">
            <v>0.01</v>
          </cell>
          <cell r="N25">
            <v>0</v>
          </cell>
          <cell r="O25">
            <v>0</v>
          </cell>
          <cell r="P25">
            <v>0</v>
          </cell>
          <cell r="Q25">
            <v>0.01</v>
          </cell>
          <cell r="R25">
            <v>0</v>
          </cell>
          <cell r="S25">
            <v>0</v>
          </cell>
          <cell r="T25">
            <v>0</v>
          </cell>
          <cell r="U25">
            <v>0.01</v>
          </cell>
          <cell r="V25" t="str">
            <v>A</v>
          </cell>
          <cell r="W25">
            <v>3.46</v>
          </cell>
          <cell r="Y25">
            <v>42825</v>
          </cell>
          <cell r="Z25">
            <v>143892.37</v>
          </cell>
          <cell r="AA25">
            <v>114261.67</v>
          </cell>
          <cell r="AB25">
            <v>0.01</v>
          </cell>
          <cell r="AC25">
            <v>0</v>
          </cell>
          <cell r="AD25">
            <v>0</v>
          </cell>
          <cell r="AE25">
            <v>0</v>
          </cell>
          <cell r="AF25" t="str">
            <v>…..%</v>
          </cell>
          <cell r="AG25">
            <v>0</v>
          </cell>
          <cell r="AH25">
            <v>0</v>
          </cell>
          <cell r="AI25">
            <v>0</v>
          </cell>
          <cell r="AJ25">
            <v>0.01</v>
          </cell>
          <cell r="AK25" t="str">
            <v>A</v>
          </cell>
          <cell r="AL25">
            <v>3.39</v>
          </cell>
          <cell r="AM25"/>
        </row>
        <row r="26">
          <cell r="C26">
            <v>150116</v>
          </cell>
          <cell r="D26" t="str">
            <v>CENTRO ANALISI CLINICHE SRL</v>
          </cell>
          <cell r="F26">
            <v>88463</v>
          </cell>
          <cell r="G26">
            <v>297233.56</v>
          </cell>
          <cell r="H26">
            <v>236025.59</v>
          </cell>
          <cell r="J26">
            <v>88463</v>
          </cell>
          <cell r="K26">
            <v>297233.56</v>
          </cell>
          <cell r="L26">
            <v>236025.59</v>
          </cell>
          <cell r="M26">
            <v>0.01</v>
          </cell>
          <cell r="N26">
            <v>0</v>
          </cell>
          <cell r="O26">
            <v>0</v>
          </cell>
          <cell r="P26">
            <v>0</v>
          </cell>
          <cell r="Q26">
            <v>0.01</v>
          </cell>
          <cell r="R26">
            <v>0</v>
          </cell>
          <cell r="S26">
            <v>0</v>
          </cell>
          <cell r="T26">
            <v>0</v>
          </cell>
          <cell r="U26">
            <v>0.01</v>
          </cell>
          <cell r="V26" t="str">
            <v>A</v>
          </cell>
          <cell r="W26">
            <v>3.46</v>
          </cell>
          <cell r="Y26">
            <v>88463</v>
          </cell>
          <cell r="Z26">
            <v>297233.56</v>
          </cell>
          <cell r="AA26">
            <v>236025.59</v>
          </cell>
          <cell r="AB26">
            <v>0.01</v>
          </cell>
          <cell r="AC26">
            <v>0</v>
          </cell>
          <cell r="AD26">
            <v>0</v>
          </cell>
          <cell r="AE26">
            <v>0</v>
          </cell>
          <cell r="AF26" t="str">
            <v>…..%</v>
          </cell>
          <cell r="AG26">
            <v>0</v>
          </cell>
          <cell r="AH26">
            <v>0</v>
          </cell>
          <cell r="AI26">
            <v>0</v>
          </cell>
          <cell r="AJ26">
            <v>0.01</v>
          </cell>
          <cell r="AK26" t="str">
            <v>A</v>
          </cell>
          <cell r="AL26">
            <v>3.39</v>
          </cell>
          <cell r="AM26"/>
        </row>
        <row r="27">
          <cell r="C27">
            <v>150117</v>
          </cell>
          <cell r="D27" t="str">
            <v>ANALISI CHIMICO CLINICHE E BATTEROLOGICHE DE VITO s.a.s.</v>
          </cell>
          <cell r="F27">
            <v>26965.999999999996</v>
          </cell>
          <cell r="G27">
            <v>90608.03</v>
          </cell>
          <cell r="H27">
            <v>71949.08</v>
          </cell>
          <cell r="J27">
            <v>26965.999999999996</v>
          </cell>
          <cell r="K27">
            <v>90608.03</v>
          </cell>
          <cell r="L27">
            <v>71949.08</v>
          </cell>
          <cell r="M27">
            <v>0.01</v>
          </cell>
          <cell r="N27">
            <v>0</v>
          </cell>
          <cell r="O27">
            <v>0</v>
          </cell>
          <cell r="P27">
            <v>0</v>
          </cell>
          <cell r="Q27">
            <v>0.01</v>
          </cell>
          <cell r="R27">
            <v>0</v>
          </cell>
          <cell r="S27">
            <v>0</v>
          </cell>
          <cell r="T27">
            <v>0</v>
          </cell>
          <cell r="U27">
            <v>0.01</v>
          </cell>
          <cell r="V27" t="str">
            <v>A</v>
          </cell>
          <cell r="W27">
            <v>3.46</v>
          </cell>
          <cell r="Y27">
            <v>26966</v>
          </cell>
          <cell r="Z27">
            <v>90608.03</v>
          </cell>
          <cell r="AA27">
            <v>71949.08</v>
          </cell>
          <cell r="AB27">
            <v>0.01</v>
          </cell>
          <cell r="AC27">
            <v>0</v>
          </cell>
          <cell r="AD27">
            <v>0</v>
          </cell>
          <cell r="AE27">
            <v>0</v>
          </cell>
          <cell r="AF27" t="str">
            <v>…..%</v>
          </cell>
          <cell r="AG27">
            <v>0</v>
          </cell>
          <cell r="AH27">
            <v>0</v>
          </cell>
          <cell r="AI27">
            <v>0</v>
          </cell>
          <cell r="AJ27">
            <v>0.01</v>
          </cell>
          <cell r="AK27" t="str">
            <v>A</v>
          </cell>
          <cell r="AL27">
            <v>3.39</v>
          </cell>
          <cell r="AM27"/>
        </row>
        <row r="28">
          <cell r="C28">
            <v>150122</v>
          </cell>
          <cell r="D28" t="str">
            <v>FARINA s.a.s. del DOTT. FARINA ROCCO VINCENZO</v>
          </cell>
          <cell r="F28">
            <v>58051</v>
          </cell>
          <cell r="G28">
            <v>195053.61</v>
          </cell>
          <cell r="H28">
            <v>154886.92000000001</v>
          </cell>
          <cell r="J28">
            <v>58051</v>
          </cell>
          <cell r="K28">
            <v>195053.61</v>
          </cell>
          <cell r="L28">
            <v>154886.92000000001</v>
          </cell>
          <cell r="M28">
            <v>0.01</v>
          </cell>
          <cell r="N28">
            <v>0</v>
          </cell>
          <cell r="O28">
            <v>0</v>
          </cell>
          <cell r="P28">
            <v>0</v>
          </cell>
          <cell r="Q28">
            <v>0.01</v>
          </cell>
          <cell r="R28">
            <v>0</v>
          </cell>
          <cell r="S28">
            <v>0</v>
          </cell>
          <cell r="T28">
            <v>0</v>
          </cell>
          <cell r="U28">
            <v>0.01</v>
          </cell>
          <cell r="V28" t="str">
            <v>A</v>
          </cell>
          <cell r="W28">
            <v>3.46</v>
          </cell>
          <cell r="Y28">
            <v>58051</v>
          </cell>
          <cell r="Z28">
            <v>195053.61</v>
          </cell>
          <cell r="AA28">
            <v>154886.92000000001</v>
          </cell>
          <cell r="AB28">
            <v>0.01</v>
          </cell>
          <cell r="AC28">
            <v>0</v>
          </cell>
          <cell r="AD28">
            <v>0</v>
          </cell>
          <cell r="AE28">
            <v>0</v>
          </cell>
          <cell r="AF28" t="str">
            <v>…..%</v>
          </cell>
          <cell r="AG28">
            <v>0</v>
          </cell>
          <cell r="AH28">
            <v>0</v>
          </cell>
          <cell r="AI28">
            <v>0</v>
          </cell>
          <cell r="AJ28">
            <v>0.01</v>
          </cell>
          <cell r="AK28" t="str">
            <v>A</v>
          </cell>
          <cell r="AL28">
            <v>3.39</v>
          </cell>
          <cell r="AM28"/>
        </row>
        <row r="29">
          <cell r="C29">
            <v>155100</v>
          </cell>
          <cell r="D29" t="str">
            <v>ANA-CLI-SAN dott. SALAPETE srl</v>
          </cell>
          <cell r="F29">
            <v>40612</v>
          </cell>
          <cell r="G29">
            <v>136455.5</v>
          </cell>
          <cell r="H29">
            <v>108355.71</v>
          </cell>
          <cell r="J29">
            <v>40612</v>
          </cell>
          <cell r="K29">
            <v>136455.5</v>
          </cell>
          <cell r="L29">
            <v>108355.71</v>
          </cell>
          <cell r="M29">
            <v>0.01</v>
          </cell>
          <cell r="N29">
            <v>0</v>
          </cell>
          <cell r="O29">
            <v>0</v>
          </cell>
          <cell r="P29">
            <v>0</v>
          </cell>
          <cell r="Q29">
            <v>0.01</v>
          </cell>
          <cell r="R29">
            <v>0</v>
          </cell>
          <cell r="S29">
            <v>0</v>
          </cell>
          <cell r="T29">
            <v>0</v>
          </cell>
          <cell r="U29">
            <v>0.01</v>
          </cell>
          <cell r="V29" t="str">
            <v>A</v>
          </cell>
          <cell r="W29">
            <v>3.46</v>
          </cell>
          <cell r="Y29">
            <v>40612</v>
          </cell>
          <cell r="Z29">
            <v>136455.5</v>
          </cell>
          <cell r="AA29">
            <v>108355.71</v>
          </cell>
          <cell r="AB29">
            <v>0.01</v>
          </cell>
          <cell r="AC29">
            <v>0</v>
          </cell>
          <cell r="AD29">
            <v>0</v>
          </cell>
          <cell r="AE29">
            <v>0</v>
          </cell>
          <cell r="AF29" t="str">
            <v>…..%</v>
          </cell>
          <cell r="AG29">
            <v>0</v>
          </cell>
          <cell r="AH29">
            <v>0</v>
          </cell>
          <cell r="AI29">
            <v>0</v>
          </cell>
          <cell r="AJ29">
            <v>0.01</v>
          </cell>
          <cell r="AK29" t="str">
            <v>A</v>
          </cell>
          <cell r="AL29">
            <v>3.39</v>
          </cell>
          <cell r="AM29"/>
        </row>
        <row r="30">
          <cell r="C30">
            <v>155200</v>
          </cell>
          <cell r="D30" t="str">
            <v>LAB. ANAL. CHIMICO CLINICHE DI SCHETTINO MARTINO &amp; C. S.N.C</v>
          </cell>
          <cell r="F30">
            <v>44100</v>
          </cell>
          <cell r="G30">
            <v>148175.98000000001</v>
          </cell>
          <cell r="H30">
            <v>117663.41</v>
          </cell>
          <cell r="J30">
            <v>44100</v>
          </cell>
          <cell r="K30">
            <v>148175.98000000001</v>
          </cell>
          <cell r="L30">
            <v>117663.41</v>
          </cell>
          <cell r="M30">
            <v>0.01</v>
          </cell>
          <cell r="N30">
            <v>0</v>
          </cell>
          <cell r="O30">
            <v>0</v>
          </cell>
          <cell r="P30">
            <v>0</v>
          </cell>
          <cell r="Q30">
            <v>0.01</v>
          </cell>
          <cell r="R30">
            <v>0</v>
          </cell>
          <cell r="S30">
            <v>0</v>
          </cell>
          <cell r="T30">
            <v>0</v>
          </cell>
          <cell r="U30">
            <v>0.01</v>
          </cell>
          <cell r="V30" t="str">
            <v>A</v>
          </cell>
          <cell r="W30">
            <v>3.46</v>
          </cell>
          <cell r="Y30">
            <v>44100</v>
          </cell>
          <cell r="Z30">
            <v>148175.98000000001</v>
          </cell>
          <cell r="AA30">
            <v>117663.41</v>
          </cell>
          <cell r="AB30">
            <v>0.01</v>
          </cell>
          <cell r="AC30">
            <v>0</v>
          </cell>
          <cell r="AD30">
            <v>0</v>
          </cell>
          <cell r="AE30">
            <v>0</v>
          </cell>
          <cell r="AF30" t="str">
            <v>…..%</v>
          </cell>
          <cell r="AG30">
            <v>0</v>
          </cell>
          <cell r="AH30">
            <v>0</v>
          </cell>
          <cell r="AI30">
            <v>0</v>
          </cell>
          <cell r="AJ30">
            <v>0.01</v>
          </cell>
          <cell r="AK30" t="str">
            <v>A</v>
          </cell>
          <cell r="AL30">
            <v>3.39</v>
          </cell>
          <cell r="AM30"/>
        </row>
        <row r="31">
          <cell r="C31" t="str">
            <v>AGG001</v>
          </cell>
          <cell r="D31" t="str">
            <v>NETWORK BIODIAGNOSTICA MONTEVERGINE MALZONI</v>
          </cell>
          <cell r="F31">
            <v>53437</v>
          </cell>
          <cell r="G31">
            <v>449637.25</v>
          </cell>
          <cell r="H31">
            <v>400513.14</v>
          </cell>
          <cell r="J31">
            <v>50418</v>
          </cell>
          <cell r="K31">
            <v>183521.95</v>
          </cell>
          <cell r="L31">
            <v>145729.84</v>
          </cell>
          <cell r="M31">
            <v>0.01</v>
          </cell>
          <cell r="N31">
            <v>1818</v>
          </cell>
          <cell r="O31">
            <v>136434.66</v>
          </cell>
          <cell r="P31">
            <v>129415.41</v>
          </cell>
          <cell r="Q31">
            <v>0.01</v>
          </cell>
          <cell r="R31">
            <v>1201</v>
          </cell>
          <cell r="S31">
            <v>129680.64</v>
          </cell>
          <cell r="T31">
            <v>125367.89</v>
          </cell>
          <cell r="U31">
            <v>0.01</v>
          </cell>
          <cell r="V31" t="str">
            <v>C</v>
          </cell>
          <cell r="W31">
            <v>3.73</v>
          </cell>
          <cell r="Y31">
            <v>50418</v>
          </cell>
          <cell r="Z31">
            <v>183521.95</v>
          </cell>
          <cell r="AA31">
            <v>145729.84</v>
          </cell>
          <cell r="AB31">
            <v>0.01</v>
          </cell>
          <cell r="AC31">
            <v>1818</v>
          </cell>
          <cell r="AD31">
            <v>136434.66</v>
          </cell>
          <cell r="AE31">
            <v>129415.41</v>
          </cell>
          <cell r="AF31" t="str">
            <v>…..%</v>
          </cell>
          <cell r="AG31">
            <v>1201</v>
          </cell>
          <cell r="AH31">
            <v>129680.64</v>
          </cell>
          <cell r="AI31">
            <v>125367.89</v>
          </cell>
          <cell r="AJ31">
            <v>0.01</v>
          </cell>
          <cell r="AK31" t="str">
            <v>C</v>
          </cell>
          <cell r="AL31">
            <v>3.68</v>
          </cell>
          <cell r="AM31"/>
        </row>
        <row r="32">
          <cell r="C32" t="str">
            <v>AGG002</v>
          </cell>
          <cell r="D32" t="str">
            <v>CENTRO DIAGNOSTICO E ANAL. MED. A. GUARINO S.R.L (HUB)</v>
          </cell>
          <cell r="F32">
            <v>192843</v>
          </cell>
          <cell r="G32">
            <v>1140073.44</v>
          </cell>
          <cell r="H32">
            <v>981238.80999999994</v>
          </cell>
          <cell r="J32">
            <v>187980</v>
          </cell>
          <cell r="K32">
            <v>684247.8</v>
          </cell>
          <cell r="L32">
            <v>543342.57999999996</v>
          </cell>
          <cell r="M32">
            <v>0.01</v>
          </cell>
          <cell r="N32">
            <v>2104</v>
          </cell>
          <cell r="O32">
            <v>157805</v>
          </cell>
          <cell r="P32">
            <v>149785.99</v>
          </cell>
          <cell r="Q32">
            <v>0.01</v>
          </cell>
          <cell r="R32">
            <v>2759</v>
          </cell>
          <cell r="S32">
            <v>298020.64</v>
          </cell>
          <cell r="T32">
            <v>288110.24</v>
          </cell>
          <cell r="U32">
            <v>0.01</v>
          </cell>
          <cell r="V32" t="str">
            <v>C</v>
          </cell>
          <cell r="W32">
            <v>3.73</v>
          </cell>
          <cell r="Y32">
            <v>187980</v>
          </cell>
          <cell r="Z32">
            <v>684247.8</v>
          </cell>
          <cell r="AA32">
            <v>543342.57999999996</v>
          </cell>
          <cell r="AB32">
            <v>0.01</v>
          </cell>
          <cell r="AC32">
            <v>2104</v>
          </cell>
          <cell r="AD32">
            <v>157805</v>
          </cell>
          <cell r="AE32">
            <v>149785.99</v>
          </cell>
          <cell r="AF32" t="str">
            <v>…..%</v>
          </cell>
          <cell r="AG32">
            <v>2759</v>
          </cell>
          <cell r="AH32">
            <v>298020.64</v>
          </cell>
          <cell r="AI32">
            <v>288110.24</v>
          </cell>
          <cell r="AJ32">
            <v>0.01</v>
          </cell>
          <cell r="AK32" t="str">
            <v>C</v>
          </cell>
          <cell r="AL32">
            <v>3.68</v>
          </cell>
          <cell r="AM32"/>
        </row>
        <row r="33">
          <cell r="C33" t="str">
            <v>AGG003</v>
          </cell>
          <cell r="D33" t="str">
            <v>DILAB Srl (HUB)</v>
          </cell>
          <cell r="F33">
            <v>168354</v>
          </cell>
          <cell r="G33">
            <v>565668.91</v>
          </cell>
          <cell r="H33">
            <v>449182.44</v>
          </cell>
          <cell r="J33">
            <v>168354</v>
          </cell>
          <cell r="K33">
            <v>565668.91</v>
          </cell>
          <cell r="L33">
            <v>449182.44</v>
          </cell>
          <cell r="M33">
            <v>0.01</v>
          </cell>
          <cell r="N33">
            <v>0</v>
          </cell>
          <cell r="O33">
            <v>0</v>
          </cell>
          <cell r="P33">
            <v>0</v>
          </cell>
          <cell r="Q33">
            <v>0.01</v>
          </cell>
          <cell r="R33">
            <v>0</v>
          </cell>
          <cell r="S33">
            <v>0</v>
          </cell>
          <cell r="T33">
            <v>0</v>
          </cell>
          <cell r="U33">
            <v>0.01</v>
          </cell>
          <cell r="V33" t="str">
            <v>A</v>
          </cell>
          <cell r="W33">
            <v>3.46</v>
          </cell>
          <cell r="Y33">
            <v>168354</v>
          </cell>
          <cell r="Z33">
            <v>565668.91</v>
          </cell>
          <cell r="AA33">
            <v>449182.44</v>
          </cell>
          <cell r="AB33">
            <v>0.01</v>
          </cell>
          <cell r="AC33">
            <v>0</v>
          </cell>
          <cell r="AD33">
            <v>0</v>
          </cell>
          <cell r="AE33">
            <v>0</v>
          </cell>
          <cell r="AF33" t="str">
            <v>…..%</v>
          </cell>
          <cell r="AG33">
            <v>0</v>
          </cell>
          <cell r="AH33">
            <v>0</v>
          </cell>
          <cell r="AI33">
            <v>0</v>
          </cell>
          <cell r="AJ33">
            <v>0.01</v>
          </cell>
          <cell r="AK33" t="str">
            <v>A</v>
          </cell>
          <cell r="AL33">
            <v>3.39</v>
          </cell>
          <cell r="AM33"/>
        </row>
        <row r="34">
          <cell r="C34" t="str">
            <v>AGG004</v>
          </cell>
          <cell r="D34" t="str">
            <v>Gruppo Diagnostico Netlab (HUB)</v>
          </cell>
          <cell r="F34">
            <v>77586.999999999985</v>
          </cell>
          <cell r="G34">
            <v>260689.98999999996</v>
          </cell>
          <cell r="H34">
            <v>207007.03</v>
          </cell>
          <cell r="J34">
            <v>77586.999999999985</v>
          </cell>
          <cell r="K34">
            <v>260689.98999999996</v>
          </cell>
          <cell r="L34">
            <v>207007.03</v>
          </cell>
          <cell r="M34">
            <v>0.01</v>
          </cell>
          <cell r="N34">
            <v>0</v>
          </cell>
          <cell r="O34">
            <v>0</v>
          </cell>
          <cell r="P34">
            <v>0</v>
          </cell>
          <cell r="Q34">
            <v>0.01</v>
          </cell>
          <cell r="R34">
            <v>0</v>
          </cell>
          <cell r="S34">
            <v>0</v>
          </cell>
          <cell r="T34">
            <v>0</v>
          </cell>
          <cell r="U34">
            <v>0.01</v>
          </cell>
          <cell r="V34" t="str">
            <v>A</v>
          </cell>
          <cell r="W34">
            <v>3.46</v>
          </cell>
          <cell r="Y34">
            <v>77587</v>
          </cell>
          <cell r="Z34">
            <v>260689.99</v>
          </cell>
          <cell r="AA34">
            <v>207007.03</v>
          </cell>
          <cell r="AB34">
            <v>0.01</v>
          </cell>
          <cell r="AC34">
            <v>0</v>
          </cell>
          <cell r="AD34">
            <v>0</v>
          </cell>
          <cell r="AE34">
            <v>0</v>
          </cell>
          <cell r="AF34" t="str">
            <v>…..%</v>
          </cell>
          <cell r="AG34">
            <v>0</v>
          </cell>
          <cell r="AH34">
            <v>0</v>
          </cell>
          <cell r="AI34">
            <v>0</v>
          </cell>
          <cell r="AJ34">
            <v>0.01</v>
          </cell>
          <cell r="AK34" t="str">
            <v>A</v>
          </cell>
          <cell r="AL34">
            <v>3.39</v>
          </cell>
          <cell r="AM34"/>
        </row>
        <row r="35">
          <cell r="C35" t="str">
            <v>AGG005</v>
          </cell>
          <cell r="D35" t="str">
            <v>ATI Analisi Cliniche Ufita Srl (HUB)</v>
          </cell>
          <cell r="F35">
            <v>108686.99999999999</v>
          </cell>
          <cell r="G35">
            <v>365186.50999999995</v>
          </cell>
          <cell r="H35">
            <v>289984.94</v>
          </cell>
          <cell r="J35">
            <v>108686.99999999999</v>
          </cell>
          <cell r="K35">
            <v>365186.50999999995</v>
          </cell>
          <cell r="L35">
            <v>289984.94</v>
          </cell>
          <cell r="M35">
            <v>0.01</v>
          </cell>
          <cell r="N35">
            <v>0</v>
          </cell>
          <cell r="O35">
            <v>0</v>
          </cell>
          <cell r="P35">
            <v>0</v>
          </cell>
          <cell r="Q35">
            <v>0.01</v>
          </cell>
          <cell r="R35">
            <v>0</v>
          </cell>
          <cell r="S35">
            <v>0</v>
          </cell>
          <cell r="T35">
            <v>0</v>
          </cell>
          <cell r="U35">
            <v>0.01</v>
          </cell>
          <cell r="V35" t="str">
            <v>A</v>
          </cell>
          <cell r="W35">
            <v>3.46</v>
          </cell>
          <cell r="Y35">
            <v>108687</v>
          </cell>
          <cell r="Z35">
            <v>365186.51</v>
          </cell>
          <cell r="AA35">
            <v>289984.94</v>
          </cell>
          <cell r="AB35">
            <v>0.01</v>
          </cell>
          <cell r="AC35">
            <v>0</v>
          </cell>
          <cell r="AD35">
            <v>0</v>
          </cell>
          <cell r="AE35">
            <v>0</v>
          </cell>
          <cell r="AF35" t="str">
            <v>…..%</v>
          </cell>
          <cell r="AG35">
            <v>0</v>
          </cell>
          <cell r="AH35">
            <v>0</v>
          </cell>
          <cell r="AI35">
            <v>0</v>
          </cell>
          <cell r="AJ35">
            <v>0.01</v>
          </cell>
          <cell r="AK35" t="str">
            <v>A</v>
          </cell>
          <cell r="AL35">
            <v>3.39</v>
          </cell>
          <cell r="AM35"/>
        </row>
        <row r="36">
          <cell r="C36" t="str">
            <v>AGG006</v>
          </cell>
          <cell r="D36" t="str">
            <v>Centro Diagnostico Analisi Cliniche Hub</v>
          </cell>
          <cell r="F36">
            <v>74298.515668184016</v>
          </cell>
          <cell r="G36">
            <v>404380.22868939285</v>
          </cell>
          <cell r="H36">
            <v>344289.9</v>
          </cell>
          <cell r="J36">
            <v>72782.515668184016</v>
          </cell>
          <cell r="K36">
            <v>265069.71868939284</v>
          </cell>
          <cell r="L36">
            <v>210372.79</v>
          </cell>
          <cell r="M36">
            <v>0.01</v>
          </cell>
          <cell r="N36">
            <v>716</v>
          </cell>
          <cell r="O36">
            <v>52959.02</v>
          </cell>
          <cell r="P36">
            <v>50437.16</v>
          </cell>
          <cell r="Q36">
            <v>0.01</v>
          </cell>
          <cell r="R36">
            <v>800</v>
          </cell>
          <cell r="S36">
            <v>86351.49</v>
          </cell>
          <cell r="T36">
            <v>83479.95</v>
          </cell>
          <cell r="U36">
            <v>0.01</v>
          </cell>
          <cell r="V36" t="str">
            <v>C</v>
          </cell>
          <cell r="W36">
            <v>3.73</v>
          </cell>
          <cell r="X36"/>
          <cell r="Y36">
            <v>61954</v>
          </cell>
          <cell r="Z36">
            <v>225632.89</v>
          </cell>
          <cell r="AA36">
            <v>179073.72</v>
          </cell>
          <cell r="AB36">
            <v>0.01</v>
          </cell>
          <cell r="AC36">
            <v>716</v>
          </cell>
          <cell r="AD36">
            <v>52259.02</v>
          </cell>
          <cell r="AE36">
            <v>50437.16</v>
          </cell>
          <cell r="AF36" t="str">
            <v>…..%</v>
          </cell>
          <cell r="AG36">
            <v>800</v>
          </cell>
          <cell r="AH36">
            <v>86351.49</v>
          </cell>
          <cell r="AI36">
            <v>83479.95</v>
          </cell>
          <cell r="AJ36">
            <v>0.01</v>
          </cell>
          <cell r="AK36" t="str">
            <v>A</v>
          </cell>
          <cell r="AL36">
            <v>3.39</v>
          </cell>
          <cell r="AM36"/>
        </row>
        <row r="37">
          <cell r="D37" t="str">
            <v>ASL Avellino Totale</v>
          </cell>
          <cell r="F37">
            <v>2164765.515668184</v>
          </cell>
          <cell r="G37">
            <v>9276591.0586893931</v>
          </cell>
          <cell r="H37">
            <v>7684766.3000000007</v>
          </cell>
          <cell r="J37">
            <v>2143611.515668184</v>
          </cell>
          <cell r="K37">
            <v>7349594.4086893937</v>
          </cell>
          <cell r="L37">
            <v>5836011.7600000007</v>
          </cell>
          <cell r="N37">
            <v>10822</v>
          </cell>
          <cell r="O37">
            <v>811000.36</v>
          </cell>
          <cell r="P37">
            <v>769870.75</v>
          </cell>
          <cell r="R37">
            <v>10332</v>
          </cell>
          <cell r="S37">
            <v>1115996.29</v>
          </cell>
          <cell r="T37">
            <v>1078883.79</v>
          </cell>
          <cell r="V37"/>
          <cell r="W37"/>
          <cell r="Y37">
            <v>2132783</v>
          </cell>
          <cell r="Z37">
            <v>7310157.5800000001</v>
          </cell>
          <cell r="AA37">
            <v>5804702.6900000004</v>
          </cell>
          <cell r="AB37"/>
          <cell r="AC37">
            <v>10822</v>
          </cell>
          <cell r="AD37">
            <v>810300.36</v>
          </cell>
          <cell r="AE37">
            <v>769880.75</v>
          </cell>
          <cell r="AF37"/>
          <cell r="AG37">
            <v>10332</v>
          </cell>
          <cell r="AH37">
            <v>1115996.29</v>
          </cell>
          <cell r="AI37">
            <v>1078883.79</v>
          </cell>
          <cell r="AJ37"/>
          <cell r="AK37"/>
          <cell r="AL37"/>
          <cell r="AM37"/>
        </row>
        <row r="38">
          <cell r="C38" t="str">
            <v>ASL Benevento</v>
          </cell>
          <cell r="U38"/>
          <cell r="V38"/>
          <cell r="W38"/>
          <cell r="AB38"/>
          <cell r="AF38"/>
          <cell r="AJ38"/>
          <cell r="AK38"/>
          <cell r="AL38"/>
          <cell r="AM38"/>
        </row>
        <row r="39">
          <cell r="C39">
            <v>150033</v>
          </cell>
          <cell r="D39" t="str">
            <v>CASA DI CURA GE.P.O.S. S.R.L.</v>
          </cell>
          <cell r="F39">
            <v>54938</v>
          </cell>
          <cell r="G39">
            <v>209313.99999999997</v>
          </cell>
          <cell r="H39">
            <v>166329</v>
          </cell>
          <cell r="J39">
            <v>54938</v>
          </cell>
          <cell r="K39">
            <v>209313.99999999997</v>
          </cell>
          <cell r="L39">
            <v>166329</v>
          </cell>
          <cell r="M39">
            <v>0.01</v>
          </cell>
          <cell r="N39">
            <v>0</v>
          </cell>
          <cell r="O39">
            <v>0</v>
          </cell>
          <cell r="P39">
            <v>0</v>
          </cell>
          <cell r="Q39">
            <v>0.01</v>
          </cell>
          <cell r="R39">
            <v>0</v>
          </cell>
          <cell r="S39">
            <v>0</v>
          </cell>
          <cell r="T39">
            <v>0</v>
          </cell>
          <cell r="U39">
            <v>0.01</v>
          </cell>
          <cell r="V39" t="str">
            <v>A</v>
          </cell>
          <cell r="W39">
            <v>3.77</v>
          </cell>
          <cell r="Y39">
            <v>54938</v>
          </cell>
          <cell r="Z39">
            <v>209314</v>
          </cell>
          <cell r="AA39">
            <v>166329</v>
          </cell>
          <cell r="AB39">
            <v>0.01</v>
          </cell>
          <cell r="AC39">
            <v>0</v>
          </cell>
          <cell r="AD39">
            <v>0</v>
          </cell>
          <cell r="AE39">
            <v>0</v>
          </cell>
          <cell r="AF39" t="str">
            <v>…..%</v>
          </cell>
          <cell r="AG39">
            <v>0</v>
          </cell>
          <cell r="AH39">
            <v>0</v>
          </cell>
          <cell r="AI39">
            <v>0</v>
          </cell>
          <cell r="AJ39" t="str">
            <v>…..%</v>
          </cell>
          <cell r="AK39" t="str">
            <v>A</v>
          </cell>
          <cell r="AL39">
            <v>3.81</v>
          </cell>
          <cell r="AM39"/>
        </row>
        <row r="40">
          <cell r="C40">
            <v>150035</v>
          </cell>
          <cell r="D40" t="str">
            <v>CASA DI CURA S.FRANCESCO srl</v>
          </cell>
          <cell r="F40">
            <v>21634</v>
          </cell>
          <cell r="G40">
            <v>82427</v>
          </cell>
          <cell r="H40">
            <v>65500</v>
          </cell>
          <cell r="J40">
            <v>21634</v>
          </cell>
          <cell r="K40">
            <v>82427</v>
          </cell>
          <cell r="L40">
            <v>65500</v>
          </cell>
          <cell r="M40">
            <v>0.01</v>
          </cell>
          <cell r="N40">
            <v>0</v>
          </cell>
          <cell r="O40">
            <v>0</v>
          </cell>
          <cell r="P40">
            <v>0</v>
          </cell>
          <cell r="Q40">
            <v>0.01</v>
          </cell>
          <cell r="R40">
            <v>0</v>
          </cell>
          <cell r="S40">
            <v>0</v>
          </cell>
          <cell r="T40">
            <v>0</v>
          </cell>
          <cell r="U40">
            <v>0.01</v>
          </cell>
          <cell r="V40" t="str">
            <v>A</v>
          </cell>
          <cell r="W40">
            <v>3.77</v>
          </cell>
          <cell r="Y40">
            <v>21634</v>
          </cell>
          <cell r="Z40">
            <v>82427</v>
          </cell>
          <cell r="AA40">
            <v>65500</v>
          </cell>
          <cell r="AB40">
            <v>0.01</v>
          </cell>
          <cell r="AC40">
            <v>0</v>
          </cell>
          <cell r="AD40">
            <v>0</v>
          </cell>
          <cell r="AE40">
            <v>0</v>
          </cell>
          <cell r="AF40" t="str">
            <v>…..%</v>
          </cell>
          <cell r="AG40">
            <v>0</v>
          </cell>
          <cell r="AH40">
            <v>0</v>
          </cell>
          <cell r="AI40">
            <v>0</v>
          </cell>
          <cell r="AJ40" t="str">
            <v>…..%</v>
          </cell>
          <cell r="AK40" t="str">
            <v>A</v>
          </cell>
          <cell r="AL40">
            <v>3.81</v>
          </cell>
          <cell r="AM40"/>
        </row>
        <row r="41">
          <cell r="C41">
            <v>171500</v>
          </cell>
          <cell r="D41" t="str">
            <v>CENTRO POLID. GAMMACORD SANNIO TAC SRL</v>
          </cell>
          <cell r="F41">
            <v>160573.58295891987</v>
          </cell>
          <cell r="G41">
            <v>646223.56937087048</v>
          </cell>
          <cell r="H41">
            <v>520107.5</v>
          </cell>
          <cell r="J41">
            <v>160177.58295891987</v>
          </cell>
          <cell r="K41">
            <v>607074.56937087048</v>
          </cell>
          <cell r="L41">
            <v>482407.5</v>
          </cell>
          <cell r="M41">
            <v>0.01</v>
          </cell>
          <cell r="N41">
            <v>111</v>
          </cell>
          <cell r="O41">
            <v>8336</v>
          </cell>
          <cell r="P41">
            <v>7912</v>
          </cell>
          <cell r="Q41">
            <v>0.01</v>
          </cell>
          <cell r="R41">
            <v>285</v>
          </cell>
          <cell r="S41">
            <v>30813</v>
          </cell>
          <cell r="T41">
            <v>29788</v>
          </cell>
          <cell r="U41">
            <v>0.01</v>
          </cell>
          <cell r="V41" t="str">
            <v>C</v>
          </cell>
          <cell r="W41">
            <v>4</v>
          </cell>
          <cell r="Y41">
            <v>144478</v>
          </cell>
          <cell r="Z41">
            <v>547573</v>
          </cell>
          <cell r="AA41">
            <v>435125</v>
          </cell>
          <cell r="AB41">
            <v>0.01</v>
          </cell>
          <cell r="AC41">
            <v>111</v>
          </cell>
          <cell r="AD41">
            <v>8336</v>
          </cell>
          <cell r="AE41">
            <v>7912</v>
          </cell>
          <cell r="AF41">
            <v>0.01</v>
          </cell>
          <cell r="AG41">
            <v>285</v>
          </cell>
          <cell r="AH41">
            <v>30813</v>
          </cell>
          <cell r="AI41">
            <v>29788</v>
          </cell>
          <cell r="AJ41">
            <v>0.01</v>
          </cell>
          <cell r="AK41" t="str">
            <v>C</v>
          </cell>
          <cell r="AL41">
            <v>3.79</v>
          </cell>
          <cell r="AM41"/>
        </row>
        <row r="42">
          <cell r="C42">
            <v>171600</v>
          </cell>
          <cell r="D42" t="str">
            <v>CENTRO DIAGN.  G.B.MORGAGNI S.R.L.</v>
          </cell>
          <cell r="F42">
            <v>89260</v>
          </cell>
          <cell r="G42">
            <v>370965</v>
          </cell>
          <cell r="H42">
            <v>300603</v>
          </cell>
          <cell r="J42">
            <v>88944</v>
          </cell>
          <cell r="K42">
            <v>337097</v>
          </cell>
          <cell r="L42">
            <v>267871</v>
          </cell>
          <cell r="M42">
            <v>0.01</v>
          </cell>
          <cell r="N42">
            <v>7</v>
          </cell>
          <cell r="O42">
            <v>515</v>
          </cell>
          <cell r="P42">
            <v>489</v>
          </cell>
          <cell r="Q42">
            <v>0.01</v>
          </cell>
          <cell r="R42">
            <v>309</v>
          </cell>
          <cell r="S42">
            <v>33353</v>
          </cell>
          <cell r="T42">
            <v>32243</v>
          </cell>
          <cell r="U42">
            <v>0.01</v>
          </cell>
          <cell r="V42" t="str">
            <v>C</v>
          </cell>
          <cell r="W42">
            <v>4</v>
          </cell>
          <cell r="Y42">
            <v>88944</v>
          </cell>
          <cell r="Z42">
            <v>337097</v>
          </cell>
          <cell r="AA42">
            <v>267871</v>
          </cell>
          <cell r="AB42">
            <v>0.01</v>
          </cell>
          <cell r="AC42">
            <v>7</v>
          </cell>
          <cell r="AD42">
            <v>515</v>
          </cell>
          <cell r="AE42">
            <v>489</v>
          </cell>
          <cell r="AF42">
            <v>0.01</v>
          </cell>
          <cell r="AG42">
            <v>309</v>
          </cell>
          <cell r="AH42">
            <v>33353</v>
          </cell>
          <cell r="AI42">
            <v>32243</v>
          </cell>
          <cell r="AJ42">
            <v>0.01</v>
          </cell>
          <cell r="AK42" t="str">
            <v>C</v>
          </cell>
          <cell r="AL42">
            <v>3.79</v>
          </cell>
          <cell r="AM42"/>
        </row>
        <row r="43">
          <cell r="C43">
            <v>190300</v>
          </cell>
          <cell r="D43" t="str">
            <v>CENTRO GAMMA SRL MONTESARCHIO</v>
          </cell>
          <cell r="F43">
            <v>88383</v>
          </cell>
          <cell r="G43">
            <v>669236</v>
          </cell>
          <cell r="H43">
            <v>589363</v>
          </cell>
          <cell r="J43">
            <v>84589</v>
          </cell>
          <cell r="K43">
            <v>320594</v>
          </cell>
          <cell r="L43">
            <v>254757</v>
          </cell>
          <cell r="M43">
            <v>0.01</v>
          </cell>
          <cell r="N43">
            <v>1854</v>
          </cell>
          <cell r="O43">
            <v>139078</v>
          </cell>
          <cell r="P43">
            <v>132011</v>
          </cell>
          <cell r="Q43">
            <v>0.01</v>
          </cell>
          <cell r="R43">
            <v>1940</v>
          </cell>
          <cell r="S43">
            <v>209564</v>
          </cell>
          <cell r="T43">
            <v>202595</v>
          </cell>
          <cell r="U43">
            <v>0.01</v>
          </cell>
          <cell r="V43" t="str">
            <v>C</v>
          </cell>
          <cell r="W43">
            <v>4</v>
          </cell>
          <cell r="Y43">
            <v>84589</v>
          </cell>
          <cell r="Z43">
            <v>320594</v>
          </cell>
          <cell r="AA43">
            <v>254757</v>
          </cell>
          <cell r="AB43">
            <v>0.01</v>
          </cell>
          <cell r="AC43">
            <v>1854</v>
          </cell>
          <cell r="AD43">
            <v>139078</v>
          </cell>
          <cell r="AE43">
            <v>132011</v>
          </cell>
          <cell r="AF43">
            <v>0.01</v>
          </cell>
          <cell r="AG43">
            <v>1940</v>
          </cell>
          <cell r="AH43">
            <v>209564</v>
          </cell>
          <cell r="AI43">
            <v>202595</v>
          </cell>
          <cell r="AJ43">
            <v>0.01</v>
          </cell>
          <cell r="AK43" t="str">
            <v>C</v>
          </cell>
          <cell r="AL43">
            <v>3.79</v>
          </cell>
          <cell r="AM43"/>
        </row>
        <row r="44">
          <cell r="C44">
            <v>190800</v>
          </cell>
          <cell r="D44" t="str">
            <v>LABORATORIO SAN ROCCO di LANNI BLANDINA &amp; C.</v>
          </cell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</row>
        <row r="45">
          <cell r="C45">
            <v>210400</v>
          </cell>
          <cell r="D45" t="str">
            <v>BIOCENTER SRL TELESE</v>
          </cell>
          <cell r="F45">
            <v>117877.99999999999</v>
          </cell>
          <cell r="G45">
            <v>449113.99999999994</v>
          </cell>
          <cell r="H45">
            <v>356885</v>
          </cell>
          <cell r="J45">
            <v>117877.99999999999</v>
          </cell>
          <cell r="K45">
            <v>449113.99999999994</v>
          </cell>
          <cell r="L45">
            <v>356885</v>
          </cell>
          <cell r="M45">
            <v>0.01</v>
          </cell>
          <cell r="N45">
            <v>0</v>
          </cell>
          <cell r="O45">
            <v>0</v>
          </cell>
          <cell r="P45">
            <v>0</v>
          </cell>
          <cell r="Q45">
            <v>0.01</v>
          </cell>
          <cell r="R45">
            <v>0</v>
          </cell>
          <cell r="S45">
            <v>0</v>
          </cell>
          <cell r="T45">
            <v>0</v>
          </cell>
          <cell r="U45">
            <v>0.01</v>
          </cell>
          <cell r="V45" t="str">
            <v>A</v>
          </cell>
          <cell r="W45">
            <v>3.77</v>
          </cell>
          <cell r="Y45">
            <v>117878</v>
          </cell>
          <cell r="Z45">
            <v>449114</v>
          </cell>
          <cell r="AA45">
            <v>356885</v>
          </cell>
          <cell r="AB45">
            <v>0.01</v>
          </cell>
          <cell r="AC45">
            <v>0</v>
          </cell>
          <cell r="AD45">
            <v>0</v>
          </cell>
          <cell r="AE45">
            <v>0</v>
          </cell>
          <cell r="AF45" t="str">
            <v>…..%</v>
          </cell>
          <cell r="AG45">
            <v>0</v>
          </cell>
          <cell r="AH45">
            <v>0</v>
          </cell>
          <cell r="AI45">
            <v>0</v>
          </cell>
          <cell r="AJ45" t="str">
            <v>…..%</v>
          </cell>
          <cell r="AK45" t="str">
            <v>A</v>
          </cell>
          <cell r="AL45">
            <v>3.81</v>
          </cell>
          <cell r="AM45"/>
        </row>
        <row r="46">
          <cell r="C46">
            <v>220600</v>
          </cell>
          <cell r="D46" t="str">
            <v>LAB.ANALISI CLINICHE LOMBARDI MARIDA DI MOBILIA S.A.S.</v>
          </cell>
          <cell r="F46">
            <v>17909</v>
          </cell>
          <cell r="G46">
            <v>68232</v>
          </cell>
          <cell r="H46">
            <v>54220</v>
          </cell>
          <cell r="J46">
            <v>17909</v>
          </cell>
          <cell r="K46">
            <v>68232</v>
          </cell>
          <cell r="L46">
            <v>54220</v>
          </cell>
          <cell r="M46">
            <v>0.01</v>
          </cell>
          <cell r="N46">
            <v>0</v>
          </cell>
          <cell r="O46">
            <v>0</v>
          </cell>
          <cell r="P46">
            <v>0</v>
          </cell>
          <cell r="Q46">
            <v>0.01</v>
          </cell>
          <cell r="R46">
            <v>0</v>
          </cell>
          <cell r="S46">
            <v>0</v>
          </cell>
          <cell r="T46">
            <v>0</v>
          </cell>
          <cell r="U46">
            <v>0.01</v>
          </cell>
          <cell r="V46" t="str">
            <v>A</v>
          </cell>
          <cell r="W46">
            <v>3.77</v>
          </cell>
          <cell r="Y46">
            <v>17909</v>
          </cell>
          <cell r="Z46">
            <v>68232</v>
          </cell>
          <cell r="AA46">
            <v>54220</v>
          </cell>
          <cell r="AB46">
            <v>0.01</v>
          </cell>
          <cell r="AC46">
            <v>0</v>
          </cell>
          <cell r="AD46">
            <v>0</v>
          </cell>
          <cell r="AE46">
            <v>0</v>
          </cell>
          <cell r="AF46" t="str">
            <v>…..%</v>
          </cell>
          <cell r="AG46">
            <v>0</v>
          </cell>
          <cell r="AH46">
            <v>0</v>
          </cell>
          <cell r="AI46">
            <v>0</v>
          </cell>
          <cell r="AJ46" t="str">
            <v>…..%</v>
          </cell>
          <cell r="AK46" t="str">
            <v>A</v>
          </cell>
          <cell r="AL46">
            <v>3.81</v>
          </cell>
          <cell r="AM46"/>
        </row>
        <row r="47">
          <cell r="C47">
            <v>220700</v>
          </cell>
          <cell r="D47" t="str">
            <v>CENTRO DIAGNOSTICO DELTA  srl</v>
          </cell>
          <cell r="F47">
            <v>7804</v>
          </cell>
          <cell r="G47">
            <v>29932</v>
          </cell>
          <cell r="H47">
            <v>23817</v>
          </cell>
          <cell r="J47">
            <v>7801</v>
          </cell>
          <cell r="K47">
            <v>29721</v>
          </cell>
          <cell r="L47">
            <v>23617</v>
          </cell>
          <cell r="M47">
            <v>0.01</v>
          </cell>
          <cell r="N47">
            <v>3</v>
          </cell>
          <cell r="O47">
            <v>211</v>
          </cell>
          <cell r="P47">
            <v>200</v>
          </cell>
          <cell r="Q47">
            <v>0.01</v>
          </cell>
          <cell r="R47">
            <v>0</v>
          </cell>
          <cell r="S47">
            <v>0</v>
          </cell>
          <cell r="T47">
            <v>0</v>
          </cell>
          <cell r="U47">
            <v>0.01</v>
          </cell>
          <cell r="V47" t="str">
            <v>A</v>
          </cell>
          <cell r="W47">
            <v>3.77</v>
          </cell>
          <cell r="Y47">
            <v>7801</v>
          </cell>
          <cell r="Z47">
            <v>29721</v>
          </cell>
          <cell r="AA47">
            <v>23617</v>
          </cell>
          <cell r="AB47">
            <v>0.01</v>
          </cell>
          <cell r="AC47">
            <v>3</v>
          </cell>
          <cell r="AD47">
            <v>211</v>
          </cell>
          <cell r="AE47">
            <v>200</v>
          </cell>
          <cell r="AF47">
            <v>0.01</v>
          </cell>
          <cell r="AG47">
            <v>0</v>
          </cell>
          <cell r="AH47">
            <v>0</v>
          </cell>
          <cell r="AI47">
            <v>0</v>
          </cell>
          <cell r="AJ47" t="str">
            <v>…..%</v>
          </cell>
          <cell r="AK47" t="str">
            <v>A</v>
          </cell>
          <cell r="AL47">
            <v>3.81</v>
          </cell>
          <cell r="AM47"/>
        </row>
        <row r="48">
          <cell r="C48">
            <v>230800</v>
          </cell>
          <cell r="D48" t="str">
            <v>CENTRO DIAGNOSTICO SAN MARCO SRL</v>
          </cell>
          <cell r="F48">
            <v>27515</v>
          </cell>
          <cell r="G48">
            <v>104831</v>
          </cell>
          <cell r="H48">
            <v>83303</v>
          </cell>
          <cell r="J48">
            <v>27515</v>
          </cell>
          <cell r="K48">
            <v>104831</v>
          </cell>
          <cell r="L48">
            <v>83303</v>
          </cell>
          <cell r="M48">
            <v>0.01</v>
          </cell>
          <cell r="N48">
            <v>0</v>
          </cell>
          <cell r="O48">
            <v>0</v>
          </cell>
          <cell r="P48">
            <v>0</v>
          </cell>
          <cell r="Q48">
            <v>0.01</v>
          </cell>
          <cell r="R48">
            <v>0</v>
          </cell>
          <cell r="S48">
            <v>0</v>
          </cell>
          <cell r="T48">
            <v>0</v>
          </cell>
          <cell r="U48">
            <v>0.01</v>
          </cell>
          <cell r="V48" t="str">
            <v>A</v>
          </cell>
          <cell r="W48">
            <v>3.77</v>
          </cell>
          <cell r="Y48">
            <v>27515</v>
          </cell>
          <cell r="Z48">
            <v>104831</v>
          </cell>
          <cell r="AA48">
            <v>83303</v>
          </cell>
          <cell r="AB48">
            <v>0.01</v>
          </cell>
          <cell r="AC48">
            <v>0</v>
          </cell>
          <cell r="AD48">
            <v>0</v>
          </cell>
          <cell r="AE48">
            <v>0</v>
          </cell>
          <cell r="AF48" t="str">
            <v>…..%</v>
          </cell>
          <cell r="AG48">
            <v>0</v>
          </cell>
          <cell r="AH48">
            <v>0</v>
          </cell>
          <cell r="AI48">
            <v>0</v>
          </cell>
          <cell r="AJ48" t="str">
            <v>…..%</v>
          </cell>
          <cell r="AK48" t="str">
            <v>A</v>
          </cell>
          <cell r="AL48">
            <v>3.81</v>
          </cell>
          <cell r="AM48"/>
        </row>
        <row r="49">
          <cell r="C49" t="str">
            <v>AGG100</v>
          </cell>
          <cell r="D49" t="str">
            <v>UNILAB S.C.A.R.L.</v>
          </cell>
          <cell r="F49">
            <v>212025.41935581723</v>
          </cell>
          <cell r="G49">
            <v>829402.23182316171</v>
          </cell>
          <cell r="H49">
            <v>663703</v>
          </cell>
          <cell r="J49">
            <v>211780.41935581723</v>
          </cell>
          <cell r="K49">
            <v>806881.23182316171</v>
          </cell>
          <cell r="L49">
            <v>641182</v>
          </cell>
          <cell r="M49">
            <v>0.01</v>
          </cell>
          <cell r="N49">
            <v>245</v>
          </cell>
          <cell r="O49">
            <v>22521</v>
          </cell>
          <cell r="P49">
            <v>22521</v>
          </cell>
          <cell r="Q49">
            <v>0.01</v>
          </cell>
          <cell r="R49">
            <v>0</v>
          </cell>
          <cell r="S49">
            <v>0</v>
          </cell>
          <cell r="T49">
            <v>0</v>
          </cell>
          <cell r="U49">
            <v>0.01</v>
          </cell>
          <cell r="V49" t="str">
            <v>A</v>
          </cell>
          <cell r="W49">
            <v>3.77</v>
          </cell>
          <cell r="Y49">
            <v>194579</v>
          </cell>
          <cell r="Z49">
            <v>741344</v>
          </cell>
          <cell r="AA49">
            <v>589103</v>
          </cell>
          <cell r="AB49">
            <v>0.01</v>
          </cell>
          <cell r="AC49">
            <v>245</v>
          </cell>
          <cell r="AD49">
            <v>22521</v>
          </cell>
          <cell r="AE49">
            <v>22521</v>
          </cell>
          <cell r="AF49">
            <v>0.01</v>
          </cell>
          <cell r="AG49">
            <v>0</v>
          </cell>
          <cell r="AH49">
            <v>0</v>
          </cell>
          <cell r="AI49">
            <v>0</v>
          </cell>
          <cell r="AJ49" t="str">
            <v>…..%</v>
          </cell>
          <cell r="AK49" t="str">
            <v>A</v>
          </cell>
          <cell r="AL49">
            <v>3.81</v>
          </cell>
          <cell r="AM49"/>
        </row>
        <row r="50">
          <cell r="C50" t="str">
            <v>AGG101</v>
          </cell>
          <cell r="D50" t="str">
            <v>FERLAB</v>
          </cell>
          <cell r="F50">
            <v>89322</v>
          </cell>
          <cell r="G50">
            <v>353498</v>
          </cell>
          <cell r="H50">
            <v>283109</v>
          </cell>
          <cell r="J50">
            <v>89190</v>
          </cell>
          <cell r="K50">
            <v>343609</v>
          </cell>
          <cell r="L50">
            <v>273722</v>
          </cell>
          <cell r="M50">
            <v>0.01</v>
          </cell>
          <cell r="N50">
            <v>132</v>
          </cell>
          <cell r="O50">
            <v>9889</v>
          </cell>
          <cell r="P50">
            <v>9387</v>
          </cell>
          <cell r="Q50">
            <v>0.01</v>
          </cell>
          <cell r="R50">
            <v>0</v>
          </cell>
          <cell r="S50">
            <v>0</v>
          </cell>
          <cell r="T50">
            <v>0</v>
          </cell>
          <cell r="U50">
            <v>0.01</v>
          </cell>
          <cell r="V50" t="str">
            <v>A</v>
          </cell>
          <cell r="W50">
            <v>3.77</v>
          </cell>
          <cell r="Y50">
            <v>89154</v>
          </cell>
          <cell r="Z50">
            <v>339679</v>
          </cell>
          <cell r="AA50">
            <v>269923</v>
          </cell>
          <cell r="AB50">
            <v>0.01</v>
          </cell>
          <cell r="AC50">
            <v>132</v>
          </cell>
          <cell r="AD50">
            <v>9889</v>
          </cell>
          <cell r="AE50">
            <v>9387</v>
          </cell>
          <cell r="AF50">
            <v>0.01</v>
          </cell>
          <cell r="AG50">
            <v>36</v>
          </cell>
          <cell r="AH50">
            <v>3930</v>
          </cell>
          <cell r="AI50">
            <v>3799</v>
          </cell>
          <cell r="AJ50">
            <v>0.01</v>
          </cell>
          <cell r="AK50" t="str">
            <v>A</v>
          </cell>
          <cell r="AL50">
            <v>3.81</v>
          </cell>
          <cell r="AM50"/>
        </row>
        <row r="51">
          <cell r="C51" t="str">
            <v>AGG102</v>
          </cell>
          <cell r="D51" t="str">
            <v>MAINLAB s.c.a.r.l.</v>
          </cell>
          <cell r="F51">
            <v>204566.54816676379</v>
          </cell>
          <cell r="G51">
            <v>779399.46935220133</v>
          </cell>
          <cell r="H51">
            <v>619343.21</v>
          </cell>
          <cell r="J51">
            <v>204566.54816676379</v>
          </cell>
          <cell r="K51">
            <v>779399.46935220133</v>
          </cell>
          <cell r="L51">
            <v>619343.21</v>
          </cell>
          <cell r="M51">
            <v>0.01</v>
          </cell>
          <cell r="N51">
            <v>0</v>
          </cell>
          <cell r="O51">
            <v>0</v>
          </cell>
          <cell r="P51">
            <v>0</v>
          </cell>
          <cell r="Q51">
            <v>0.01</v>
          </cell>
          <cell r="R51">
            <v>0</v>
          </cell>
          <cell r="S51">
            <v>0</v>
          </cell>
          <cell r="T51">
            <v>0</v>
          </cell>
          <cell r="U51">
            <v>0.01</v>
          </cell>
          <cell r="V51" t="str">
            <v>A</v>
          </cell>
          <cell r="W51">
            <v>3.77</v>
          </cell>
          <cell r="Y51">
            <v>193273</v>
          </cell>
          <cell r="Z51">
            <v>736371</v>
          </cell>
          <cell r="AA51">
            <v>585151</v>
          </cell>
          <cell r="AB51">
            <v>0.01</v>
          </cell>
          <cell r="AC51">
            <v>0</v>
          </cell>
          <cell r="AD51">
            <v>0</v>
          </cell>
          <cell r="AE51">
            <v>0</v>
          </cell>
          <cell r="AF51" t="str">
            <v>…..%</v>
          </cell>
          <cell r="AG51">
            <v>0</v>
          </cell>
          <cell r="AH51">
            <v>0</v>
          </cell>
          <cell r="AI51">
            <v>0</v>
          </cell>
          <cell r="AJ51" t="str">
            <v>…..%</v>
          </cell>
          <cell r="AK51" t="str">
            <v>A</v>
          </cell>
          <cell r="AL51">
            <v>3.81</v>
          </cell>
          <cell r="AM51"/>
        </row>
        <row r="52">
          <cell r="D52" t="str">
            <v>ASL Benevento Totale</v>
          </cell>
          <cell r="F52">
            <v>1091808.5504815008</v>
          </cell>
          <cell r="G52">
            <v>4592574.2705462333</v>
          </cell>
          <cell r="H52">
            <v>3726282.71</v>
          </cell>
          <cell r="J52">
            <v>1086922.5504815008</v>
          </cell>
          <cell r="K52">
            <v>4138294.2705462333</v>
          </cell>
          <cell r="L52">
            <v>3289136.71</v>
          </cell>
          <cell r="M52"/>
          <cell r="N52">
            <v>2352</v>
          </cell>
          <cell r="O52">
            <v>180550</v>
          </cell>
          <cell r="P52">
            <v>172520</v>
          </cell>
          <cell r="Q52"/>
          <cell r="R52">
            <v>2534</v>
          </cell>
          <cell r="S52">
            <v>273730</v>
          </cell>
          <cell r="T52">
            <v>264626</v>
          </cell>
          <cell r="U52"/>
          <cell r="V52"/>
          <cell r="W52"/>
          <cell r="Y52">
            <v>1042692</v>
          </cell>
          <cell r="Z52">
            <v>3966297</v>
          </cell>
          <cell r="AA52">
            <v>3151784</v>
          </cell>
          <cell r="AB52"/>
          <cell r="AC52">
            <v>2352</v>
          </cell>
          <cell r="AD52">
            <v>180550</v>
          </cell>
          <cell r="AE52">
            <v>172520</v>
          </cell>
          <cell r="AF52"/>
          <cell r="AG52">
            <v>2570</v>
          </cell>
          <cell r="AH52">
            <v>277660</v>
          </cell>
          <cell r="AI52">
            <v>268425</v>
          </cell>
          <cell r="AJ52"/>
          <cell r="AK52"/>
          <cell r="AL52"/>
          <cell r="AM52"/>
        </row>
        <row r="53">
          <cell r="C53" t="str">
            <v xml:space="preserve">ASL Caserta </v>
          </cell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AB53"/>
          <cell r="AF53"/>
          <cell r="AJ53"/>
          <cell r="AK53"/>
          <cell r="AL53"/>
          <cell r="AM53"/>
        </row>
        <row r="54">
          <cell r="C54">
            <v>13</v>
          </cell>
          <cell r="D54" t="str">
            <v>LABORATORIO ANALISI CLINICHE ALFA 1 S.A.S.</v>
          </cell>
          <cell r="F54">
            <v>57914.000000000015</v>
          </cell>
          <cell r="G54">
            <v>216020.00000000003</v>
          </cell>
          <cell r="H54">
            <v>171536</v>
          </cell>
          <cell r="J54">
            <v>57914.000000000015</v>
          </cell>
          <cell r="K54">
            <v>216020.00000000003</v>
          </cell>
          <cell r="L54">
            <v>171536</v>
          </cell>
          <cell r="M54">
            <v>0.03</v>
          </cell>
          <cell r="N54">
            <v>0</v>
          </cell>
          <cell r="O54">
            <v>0</v>
          </cell>
          <cell r="P54">
            <v>0</v>
          </cell>
          <cell r="Q54">
            <v>0.03</v>
          </cell>
          <cell r="R54">
            <v>0</v>
          </cell>
          <cell r="S54">
            <v>0</v>
          </cell>
          <cell r="T54">
            <v>0</v>
          </cell>
          <cell r="U54">
            <v>0.03</v>
          </cell>
          <cell r="V54" t="str">
            <v>A</v>
          </cell>
          <cell r="W54">
            <v>3.77</v>
          </cell>
          <cell r="Y54">
            <v>57914</v>
          </cell>
          <cell r="Z54">
            <v>216020</v>
          </cell>
          <cell r="AA54">
            <v>171536</v>
          </cell>
          <cell r="AB54">
            <v>0.03</v>
          </cell>
          <cell r="AC54">
            <v>0</v>
          </cell>
          <cell r="AD54">
            <v>0</v>
          </cell>
          <cell r="AE54">
            <v>0</v>
          </cell>
          <cell r="AF54" t="str">
            <v>…..%</v>
          </cell>
          <cell r="AG54">
            <v>0</v>
          </cell>
          <cell r="AH54">
            <v>0</v>
          </cell>
          <cell r="AI54">
            <v>0</v>
          </cell>
          <cell r="AJ54" t="str">
            <v>…..%</v>
          </cell>
          <cell r="AK54" t="str">
            <v>A</v>
          </cell>
          <cell r="AL54">
            <v>3.69</v>
          </cell>
          <cell r="AM54"/>
        </row>
        <row r="55">
          <cell r="C55">
            <v>16</v>
          </cell>
          <cell r="D55" t="str">
            <v>LAB. BIOMEDICO S.A.S DI G. PETRILLO</v>
          </cell>
          <cell r="F55">
            <v>56710.999999999993</v>
          </cell>
          <cell r="G55">
            <v>218305.99999999997</v>
          </cell>
          <cell r="H55">
            <v>173531</v>
          </cell>
          <cell r="J55">
            <v>56695.999999999993</v>
          </cell>
          <cell r="K55">
            <v>217146.99999999997</v>
          </cell>
          <cell r="L55">
            <v>172431</v>
          </cell>
          <cell r="M55">
            <v>0.01</v>
          </cell>
          <cell r="N55">
            <v>15</v>
          </cell>
          <cell r="O55">
            <v>1159</v>
          </cell>
          <cell r="P55">
            <v>1100</v>
          </cell>
          <cell r="Q55">
            <v>0.01</v>
          </cell>
          <cell r="R55">
            <v>0</v>
          </cell>
          <cell r="S55">
            <v>0</v>
          </cell>
          <cell r="T55">
            <v>0</v>
          </cell>
          <cell r="U55">
            <v>0.01</v>
          </cell>
          <cell r="V55" t="str">
            <v>B</v>
          </cell>
          <cell r="W55">
            <v>3.91</v>
          </cell>
          <cell r="Y55">
            <v>56696</v>
          </cell>
          <cell r="Z55">
            <v>217147</v>
          </cell>
          <cell r="AA55">
            <v>172431</v>
          </cell>
          <cell r="AB55">
            <v>0.01</v>
          </cell>
          <cell r="AC55">
            <v>15</v>
          </cell>
          <cell r="AD55">
            <v>1159</v>
          </cell>
          <cell r="AE55">
            <v>1100</v>
          </cell>
          <cell r="AF55" t="str">
            <v>…..%</v>
          </cell>
          <cell r="AG55">
            <v>0</v>
          </cell>
          <cell r="AH55">
            <v>0</v>
          </cell>
          <cell r="AI55">
            <v>0</v>
          </cell>
          <cell r="AJ55" t="str">
            <v>…..%</v>
          </cell>
          <cell r="AK55" t="str">
            <v>B</v>
          </cell>
          <cell r="AL55">
            <v>3.79</v>
          </cell>
          <cell r="AM55"/>
        </row>
        <row r="56">
          <cell r="C56">
            <v>49</v>
          </cell>
          <cell r="D56" t="str">
            <v xml:space="preserve">CERASOLE CENTRO POLISPECIALISTICO S.N.C.  </v>
          </cell>
          <cell r="F56">
            <v>53367.999999999993</v>
          </cell>
          <cell r="G56">
            <v>205505.99999999997</v>
          </cell>
          <cell r="H56">
            <v>173618</v>
          </cell>
          <cell r="J56">
            <v>53330.999999999993</v>
          </cell>
          <cell r="K56">
            <v>204256.99999999997</v>
          </cell>
          <cell r="L56">
            <v>172431</v>
          </cell>
          <cell r="M56">
            <v>0.01</v>
          </cell>
          <cell r="N56">
            <v>37</v>
          </cell>
          <cell r="O56">
            <v>1249</v>
          </cell>
          <cell r="P56">
            <v>1187</v>
          </cell>
          <cell r="Q56">
            <v>0.01</v>
          </cell>
          <cell r="R56">
            <v>0</v>
          </cell>
          <cell r="S56">
            <v>0</v>
          </cell>
          <cell r="T56">
            <v>0</v>
          </cell>
          <cell r="U56">
            <v>0.01</v>
          </cell>
          <cell r="V56" t="str">
            <v>B</v>
          </cell>
          <cell r="W56">
            <v>3.91</v>
          </cell>
          <cell r="Y56">
            <v>53331</v>
          </cell>
          <cell r="Z56">
            <v>204257</v>
          </cell>
          <cell r="AA56">
            <v>172431</v>
          </cell>
          <cell r="AB56">
            <v>0.01</v>
          </cell>
          <cell r="AC56">
            <v>37</v>
          </cell>
          <cell r="AD56">
            <v>1249</v>
          </cell>
          <cell r="AE56">
            <v>1187</v>
          </cell>
          <cell r="AF56">
            <v>0.01</v>
          </cell>
          <cell r="AG56">
            <v>0</v>
          </cell>
          <cell r="AH56">
            <v>0</v>
          </cell>
          <cell r="AI56">
            <v>0</v>
          </cell>
          <cell r="AJ56" t="str">
            <v>…..%</v>
          </cell>
          <cell r="AK56" t="str">
            <v>B</v>
          </cell>
          <cell r="AL56">
            <v>3.79</v>
          </cell>
          <cell r="AM56"/>
        </row>
        <row r="57">
          <cell r="C57">
            <v>63</v>
          </cell>
          <cell r="D57" t="str">
            <v>LAB. OMNIA S.R.L.</v>
          </cell>
          <cell r="F57">
            <v>15232.736516357201</v>
          </cell>
          <cell r="G57">
            <v>57427.416666666657</v>
          </cell>
          <cell r="H57">
            <v>45642.333333333328</v>
          </cell>
          <cell r="J57">
            <v>15232.736516357201</v>
          </cell>
          <cell r="K57">
            <v>57427.416666666657</v>
          </cell>
          <cell r="L57">
            <v>45642.333333333328</v>
          </cell>
          <cell r="M57">
            <v>0.01</v>
          </cell>
          <cell r="N57">
            <v>0</v>
          </cell>
          <cell r="O57">
            <v>0</v>
          </cell>
          <cell r="P57">
            <v>0</v>
          </cell>
          <cell r="Q57">
            <v>0.01</v>
          </cell>
          <cell r="R57">
            <v>0</v>
          </cell>
          <cell r="S57">
            <v>0</v>
          </cell>
          <cell r="T57">
            <v>0</v>
          </cell>
          <cell r="U57">
            <v>0.01</v>
          </cell>
          <cell r="V57" t="str">
            <v>A</v>
          </cell>
          <cell r="W57">
            <v>3.77</v>
          </cell>
          <cell r="Y57">
            <v>26278</v>
          </cell>
          <cell r="Z57">
            <v>98447</v>
          </cell>
          <cell r="AA57">
            <v>78244</v>
          </cell>
          <cell r="AB57">
            <v>0.01</v>
          </cell>
          <cell r="AC57">
            <v>0</v>
          </cell>
          <cell r="AD57">
            <v>0</v>
          </cell>
          <cell r="AE57">
            <v>0</v>
          </cell>
          <cell r="AF57" t="str">
            <v>…..%</v>
          </cell>
          <cell r="AG57">
            <v>0</v>
          </cell>
          <cell r="AH57">
            <v>0</v>
          </cell>
          <cell r="AI57">
            <v>0</v>
          </cell>
          <cell r="AJ57" t="str">
            <v>…..%</v>
          </cell>
          <cell r="AK57" t="str">
            <v>A</v>
          </cell>
          <cell r="AL57">
            <v>3.69</v>
          </cell>
          <cell r="AM57"/>
        </row>
        <row r="58">
          <cell r="C58">
            <v>71</v>
          </cell>
          <cell r="D58" t="str">
            <v>CETAC - SRL</v>
          </cell>
          <cell r="F58">
            <v>26599</v>
          </cell>
          <cell r="G58">
            <v>161086</v>
          </cell>
          <cell r="H58">
            <v>135329</v>
          </cell>
          <cell r="J58">
            <v>26170</v>
          </cell>
          <cell r="K58">
            <v>117505</v>
          </cell>
          <cell r="L58">
            <v>93308</v>
          </cell>
          <cell r="M58">
            <v>0.01</v>
          </cell>
          <cell r="N58">
            <v>84</v>
          </cell>
          <cell r="O58">
            <v>6290</v>
          </cell>
          <cell r="P58">
            <v>5970</v>
          </cell>
          <cell r="Q58">
            <v>0.01</v>
          </cell>
          <cell r="R58">
            <v>345</v>
          </cell>
          <cell r="S58">
            <v>37291</v>
          </cell>
          <cell r="T58">
            <v>36051</v>
          </cell>
          <cell r="U58">
            <v>0.01</v>
          </cell>
          <cell r="V58" t="str">
            <v>C</v>
          </cell>
          <cell r="W58">
            <v>4.28</v>
          </cell>
          <cell r="Y58">
            <v>26170</v>
          </cell>
          <cell r="Z58">
            <v>117505</v>
          </cell>
          <cell r="AA58">
            <v>93308</v>
          </cell>
          <cell r="AB58">
            <v>0.01</v>
          </cell>
          <cell r="AC58">
            <v>84</v>
          </cell>
          <cell r="AD58">
            <v>6290</v>
          </cell>
          <cell r="AE58">
            <v>5970</v>
          </cell>
          <cell r="AF58">
            <v>0.01</v>
          </cell>
          <cell r="AG58">
            <v>345</v>
          </cell>
          <cell r="AH58">
            <v>37291</v>
          </cell>
          <cell r="AI58">
            <v>36051</v>
          </cell>
          <cell r="AJ58">
            <v>0.01</v>
          </cell>
          <cell r="AK58" t="str">
            <v>C</v>
          </cell>
          <cell r="AL58">
            <v>4.46</v>
          </cell>
          <cell r="AM58"/>
        </row>
        <row r="59">
          <cell r="C59">
            <v>82</v>
          </cell>
          <cell r="D59" t="str">
            <v>CENTRO DIAGNOSTICO S.MARIA S.A.S.</v>
          </cell>
          <cell r="F59">
            <v>19208.000000000004</v>
          </cell>
          <cell r="G59">
            <v>71645</v>
          </cell>
          <cell r="H59">
            <v>56892</v>
          </cell>
          <cell r="J59">
            <v>19208.000000000004</v>
          </cell>
          <cell r="K59">
            <v>71645</v>
          </cell>
          <cell r="L59">
            <v>56892</v>
          </cell>
          <cell r="M59">
            <v>0.01</v>
          </cell>
          <cell r="N59">
            <v>0</v>
          </cell>
          <cell r="O59">
            <v>0</v>
          </cell>
          <cell r="P59">
            <v>0</v>
          </cell>
          <cell r="Q59">
            <v>0.01</v>
          </cell>
          <cell r="R59">
            <v>0</v>
          </cell>
          <cell r="S59">
            <v>0</v>
          </cell>
          <cell r="T59">
            <v>0</v>
          </cell>
          <cell r="U59">
            <v>0.01</v>
          </cell>
          <cell r="V59" t="str">
            <v>A</v>
          </cell>
          <cell r="W59">
            <v>3.77</v>
          </cell>
          <cell r="Y59">
            <v>19208</v>
          </cell>
          <cell r="Z59">
            <v>71645</v>
          </cell>
          <cell r="AA59">
            <v>56892</v>
          </cell>
          <cell r="AB59">
            <v>0.01</v>
          </cell>
          <cell r="AC59">
            <v>0</v>
          </cell>
          <cell r="AD59">
            <v>0</v>
          </cell>
          <cell r="AE59">
            <v>0</v>
          </cell>
          <cell r="AF59" t="str">
            <v>…..%</v>
          </cell>
          <cell r="AG59">
            <v>0</v>
          </cell>
          <cell r="AH59">
            <v>0</v>
          </cell>
          <cell r="AI59">
            <v>0</v>
          </cell>
          <cell r="AJ59" t="str">
            <v>…..%</v>
          </cell>
          <cell r="AK59" t="str">
            <v>A</v>
          </cell>
          <cell r="AL59">
            <v>3.69</v>
          </cell>
          <cell r="AM59"/>
        </row>
        <row r="60">
          <cell r="C60">
            <v>85</v>
          </cell>
          <cell r="D60" t="str">
            <v xml:space="preserve">L.A.M.  SRL     </v>
          </cell>
          <cell r="F60">
            <v>93021.999999999985</v>
          </cell>
          <cell r="G60">
            <v>348966</v>
          </cell>
          <cell r="H60">
            <v>277435</v>
          </cell>
          <cell r="J60">
            <v>93021.999999999985</v>
          </cell>
          <cell r="K60">
            <v>348966</v>
          </cell>
          <cell r="L60">
            <v>277435</v>
          </cell>
          <cell r="M60">
            <v>0.01</v>
          </cell>
          <cell r="N60">
            <v>0</v>
          </cell>
          <cell r="O60">
            <v>0</v>
          </cell>
          <cell r="P60">
            <v>0</v>
          </cell>
          <cell r="Q60">
            <v>0.01</v>
          </cell>
          <cell r="R60">
            <v>0</v>
          </cell>
          <cell r="S60">
            <v>0</v>
          </cell>
          <cell r="T60">
            <v>0</v>
          </cell>
          <cell r="U60">
            <v>0.01</v>
          </cell>
          <cell r="V60" t="str">
            <v>A</v>
          </cell>
          <cell r="W60">
            <v>3.77</v>
          </cell>
          <cell r="Y60">
            <v>93022</v>
          </cell>
          <cell r="Z60">
            <v>348966</v>
          </cell>
          <cell r="AA60">
            <v>277435</v>
          </cell>
          <cell r="AB60">
            <v>0.01</v>
          </cell>
          <cell r="AC60">
            <v>0</v>
          </cell>
          <cell r="AD60">
            <v>0</v>
          </cell>
          <cell r="AE60">
            <v>0</v>
          </cell>
          <cell r="AF60" t="str">
            <v>…..%</v>
          </cell>
          <cell r="AG60">
            <v>0</v>
          </cell>
          <cell r="AH60">
            <v>0</v>
          </cell>
          <cell r="AI60">
            <v>0</v>
          </cell>
          <cell r="AJ60" t="str">
            <v>…..%</v>
          </cell>
          <cell r="AK60" t="str">
            <v>A</v>
          </cell>
          <cell r="AL60">
            <v>3.69</v>
          </cell>
          <cell r="AM60"/>
        </row>
        <row r="61">
          <cell r="C61">
            <v>88</v>
          </cell>
          <cell r="D61" t="str">
            <v>CENTRO MEDICO RECALE S.R.L.</v>
          </cell>
          <cell r="F61">
            <v>29300.999999999996</v>
          </cell>
          <cell r="G61">
            <v>109810</v>
          </cell>
          <cell r="H61">
            <v>87286</v>
          </cell>
          <cell r="J61">
            <v>29300.999999999996</v>
          </cell>
          <cell r="K61">
            <v>109810</v>
          </cell>
          <cell r="L61">
            <v>87286</v>
          </cell>
          <cell r="M61">
            <v>0.01</v>
          </cell>
          <cell r="N61">
            <v>0</v>
          </cell>
          <cell r="O61">
            <v>0</v>
          </cell>
          <cell r="P61">
            <v>0</v>
          </cell>
          <cell r="Q61">
            <v>0.01</v>
          </cell>
          <cell r="R61">
            <v>0</v>
          </cell>
          <cell r="S61">
            <v>0</v>
          </cell>
          <cell r="T61">
            <v>0</v>
          </cell>
          <cell r="U61">
            <v>0.01</v>
          </cell>
          <cell r="V61" t="str">
            <v>A</v>
          </cell>
          <cell r="W61">
            <v>3.77</v>
          </cell>
          <cell r="Y61">
            <v>29301</v>
          </cell>
          <cell r="Z61">
            <v>109810</v>
          </cell>
          <cell r="AA61">
            <v>87286</v>
          </cell>
          <cell r="AB61">
            <v>0.01</v>
          </cell>
          <cell r="AC61">
            <v>0</v>
          </cell>
          <cell r="AD61">
            <v>0</v>
          </cell>
          <cell r="AE61">
            <v>0</v>
          </cell>
          <cell r="AF61" t="str">
            <v>…..%</v>
          </cell>
          <cell r="AG61">
            <v>0</v>
          </cell>
          <cell r="AH61">
            <v>0</v>
          </cell>
          <cell r="AI61">
            <v>0</v>
          </cell>
          <cell r="AJ61" t="str">
            <v>…..%</v>
          </cell>
          <cell r="AK61" t="str">
            <v>A</v>
          </cell>
          <cell r="AL61">
            <v>3.69</v>
          </cell>
          <cell r="AM61"/>
        </row>
        <row r="62">
          <cell r="C62">
            <v>92</v>
          </cell>
          <cell r="D62" t="str">
            <v>LAB. BIOMEDICA MARCIANISE S.R.L.</v>
          </cell>
          <cell r="F62">
            <v>60893.999999999985</v>
          </cell>
          <cell r="G62">
            <v>228620.99999999997</v>
          </cell>
          <cell r="H62">
            <v>181785</v>
          </cell>
          <cell r="J62">
            <v>60872.999999999985</v>
          </cell>
          <cell r="K62">
            <v>227054.99999999997</v>
          </cell>
          <cell r="L62">
            <v>180298</v>
          </cell>
          <cell r="M62">
            <v>0.01</v>
          </cell>
          <cell r="N62">
            <v>21</v>
          </cell>
          <cell r="O62">
            <v>1566</v>
          </cell>
          <cell r="P62">
            <v>1487</v>
          </cell>
          <cell r="Q62">
            <v>0.01</v>
          </cell>
          <cell r="R62">
            <v>0</v>
          </cell>
          <cell r="S62">
            <v>0</v>
          </cell>
          <cell r="T62">
            <v>0</v>
          </cell>
          <cell r="U62">
            <v>0.01</v>
          </cell>
          <cell r="V62" t="str">
            <v>A</v>
          </cell>
          <cell r="W62">
            <v>3.77</v>
          </cell>
          <cell r="Y62">
            <v>60873</v>
          </cell>
          <cell r="Z62">
            <v>227055</v>
          </cell>
          <cell r="AA62">
            <v>180298</v>
          </cell>
          <cell r="AB62">
            <v>0.01</v>
          </cell>
          <cell r="AC62">
            <v>21</v>
          </cell>
          <cell r="AD62">
            <v>1566</v>
          </cell>
          <cell r="AE62">
            <v>1487</v>
          </cell>
          <cell r="AF62" t="str">
            <v>…..%</v>
          </cell>
          <cell r="AG62">
            <v>0</v>
          </cell>
          <cell r="AH62">
            <v>0</v>
          </cell>
          <cell r="AI62">
            <v>0</v>
          </cell>
          <cell r="AJ62" t="str">
            <v>…..%</v>
          </cell>
          <cell r="AK62" t="str">
            <v>A</v>
          </cell>
          <cell r="AL62">
            <v>3.69</v>
          </cell>
          <cell r="AM62"/>
        </row>
        <row r="63">
          <cell r="C63">
            <v>100</v>
          </cell>
          <cell r="D63" t="str">
            <v>LABORATORIO BIOGAMMA  S.R.L.</v>
          </cell>
          <cell r="F63">
            <v>29163.999999999993</v>
          </cell>
          <cell r="G63">
            <v>108782.99999999999</v>
          </cell>
          <cell r="H63">
            <v>86382</v>
          </cell>
          <cell r="J63">
            <v>29163.999999999993</v>
          </cell>
          <cell r="K63">
            <v>108782.99999999999</v>
          </cell>
          <cell r="L63">
            <v>86382</v>
          </cell>
          <cell r="M63">
            <v>0.01</v>
          </cell>
          <cell r="N63">
            <v>0</v>
          </cell>
          <cell r="O63">
            <v>0</v>
          </cell>
          <cell r="P63">
            <v>0</v>
          </cell>
          <cell r="Q63">
            <v>0.01</v>
          </cell>
          <cell r="R63">
            <v>0</v>
          </cell>
          <cell r="S63">
            <v>0</v>
          </cell>
          <cell r="T63">
            <v>0</v>
          </cell>
          <cell r="U63">
            <v>0.01</v>
          </cell>
          <cell r="V63" t="str">
            <v>A</v>
          </cell>
          <cell r="W63">
            <v>3.77</v>
          </cell>
          <cell r="Y63">
            <v>29164</v>
          </cell>
          <cell r="Z63">
            <v>108783</v>
          </cell>
          <cell r="AA63">
            <v>86382</v>
          </cell>
          <cell r="AB63">
            <v>0.01</v>
          </cell>
          <cell r="AC63">
            <v>0</v>
          </cell>
          <cell r="AD63">
            <v>0</v>
          </cell>
          <cell r="AE63">
            <v>0</v>
          </cell>
          <cell r="AF63" t="str">
            <v>…..%</v>
          </cell>
          <cell r="AG63">
            <v>0</v>
          </cell>
          <cell r="AH63">
            <v>0</v>
          </cell>
          <cell r="AI63">
            <v>0</v>
          </cell>
          <cell r="AJ63" t="str">
            <v>…..%</v>
          </cell>
          <cell r="AK63" t="str">
            <v>A</v>
          </cell>
          <cell r="AL63">
            <v>3.69</v>
          </cell>
          <cell r="AM63"/>
        </row>
        <row r="64">
          <cell r="C64">
            <v>114</v>
          </cell>
          <cell r="D64" t="str">
            <v>HERMES S.P.A.</v>
          </cell>
          <cell r="F64">
            <v>76100</v>
          </cell>
          <cell r="G64">
            <v>415306</v>
          </cell>
          <cell r="H64">
            <v>342866</v>
          </cell>
          <cell r="J64">
            <v>75335</v>
          </cell>
          <cell r="K64">
            <v>338252</v>
          </cell>
          <cell r="L64">
            <v>268597</v>
          </cell>
          <cell r="M64">
            <v>0.01</v>
          </cell>
          <cell r="N64">
            <v>169</v>
          </cell>
          <cell r="O64">
            <v>12673</v>
          </cell>
          <cell r="P64">
            <v>12029</v>
          </cell>
          <cell r="Q64">
            <v>0.01</v>
          </cell>
          <cell r="R64">
            <v>596</v>
          </cell>
          <cell r="S64">
            <v>64381</v>
          </cell>
          <cell r="T64">
            <v>62240</v>
          </cell>
          <cell r="U64">
            <v>0.01</v>
          </cell>
          <cell r="V64" t="str">
            <v>C</v>
          </cell>
          <cell r="W64">
            <v>4.28</v>
          </cell>
          <cell r="Y64">
            <v>75335</v>
          </cell>
          <cell r="Z64">
            <v>338252</v>
          </cell>
          <cell r="AA64">
            <v>268597</v>
          </cell>
          <cell r="AB64">
            <v>0.01</v>
          </cell>
          <cell r="AC64">
            <v>169</v>
          </cell>
          <cell r="AD64">
            <v>12673</v>
          </cell>
          <cell r="AE64">
            <v>12029</v>
          </cell>
          <cell r="AF64">
            <v>0.01</v>
          </cell>
          <cell r="AG64">
            <v>596</v>
          </cell>
          <cell r="AH64">
            <v>64381</v>
          </cell>
          <cell r="AI64">
            <v>62240</v>
          </cell>
          <cell r="AJ64">
            <v>0.01</v>
          </cell>
          <cell r="AK64" t="str">
            <v>C</v>
          </cell>
          <cell r="AL64">
            <v>4.46</v>
          </cell>
          <cell r="AM64"/>
        </row>
        <row r="65">
          <cell r="C65">
            <v>117</v>
          </cell>
          <cell r="D65" t="str">
            <v>LABORATORIO - IGEA PIEDIMONTE</v>
          </cell>
          <cell r="F65">
            <v>148408</v>
          </cell>
          <cell r="G65">
            <v>568402</v>
          </cell>
          <cell r="H65">
            <v>451353</v>
          </cell>
          <cell r="J65">
            <v>148306</v>
          </cell>
          <cell r="K65">
            <v>557033.96</v>
          </cell>
          <cell r="L65">
            <v>440562.46</v>
          </cell>
          <cell r="M65">
            <v>0.01</v>
          </cell>
          <cell r="N65">
            <v>102</v>
          </cell>
          <cell r="O65">
            <v>11368.04</v>
          </cell>
          <cell r="P65">
            <v>10790.54</v>
          </cell>
          <cell r="Q65">
            <v>0.01</v>
          </cell>
          <cell r="R65">
            <v>0</v>
          </cell>
          <cell r="S65">
            <v>0</v>
          </cell>
          <cell r="T65">
            <v>0</v>
          </cell>
          <cell r="U65">
            <v>0.01</v>
          </cell>
          <cell r="V65" t="str">
            <v>B</v>
          </cell>
          <cell r="W65">
            <v>3.91</v>
          </cell>
          <cell r="Y65">
            <v>148306</v>
          </cell>
          <cell r="Z65">
            <v>557033.96</v>
          </cell>
          <cell r="AA65">
            <v>440562.46</v>
          </cell>
          <cell r="AB65">
            <v>0.01</v>
          </cell>
          <cell r="AC65">
            <v>102</v>
          </cell>
          <cell r="AD65">
            <v>11368.04</v>
          </cell>
          <cell r="AE65">
            <v>10790.54</v>
          </cell>
          <cell r="AF65" t="str">
            <v>…..%</v>
          </cell>
          <cell r="AG65">
            <v>0</v>
          </cell>
          <cell r="AH65">
            <v>0</v>
          </cell>
          <cell r="AI65">
            <v>0</v>
          </cell>
          <cell r="AJ65" t="str">
            <v>…..%</v>
          </cell>
          <cell r="AK65" t="str">
            <v>B</v>
          </cell>
          <cell r="AL65">
            <v>3.79</v>
          </cell>
          <cell r="AM65"/>
        </row>
        <row r="66">
          <cell r="C66">
            <v>118</v>
          </cell>
          <cell r="D66" t="str">
            <v>LAB. ANALISI L.A.C.</v>
          </cell>
          <cell r="F66">
            <v>40785</v>
          </cell>
          <cell r="G66">
            <v>152127</v>
          </cell>
          <cell r="H66">
            <v>120800</v>
          </cell>
          <cell r="J66">
            <v>40785</v>
          </cell>
          <cell r="K66">
            <v>152127</v>
          </cell>
          <cell r="L66">
            <v>120800</v>
          </cell>
          <cell r="M66">
            <v>0.01</v>
          </cell>
          <cell r="N66">
            <v>0</v>
          </cell>
          <cell r="O66">
            <v>0</v>
          </cell>
          <cell r="P66">
            <v>0</v>
          </cell>
          <cell r="Q66">
            <v>0.01</v>
          </cell>
          <cell r="R66">
            <v>0</v>
          </cell>
          <cell r="S66">
            <v>0</v>
          </cell>
          <cell r="T66">
            <v>0</v>
          </cell>
          <cell r="U66">
            <v>0.01</v>
          </cell>
          <cell r="V66" t="str">
            <v>A</v>
          </cell>
          <cell r="W66">
            <v>3.77</v>
          </cell>
          <cell r="Y66">
            <v>40785</v>
          </cell>
          <cell r="Z66">
            <v>152127</v>
          </cell>
          <cell r="AA66">
            <v>120800</v>
          </cell>
          <cell r="AB66">
            <v>0.01</v>
          </cell>
          <cell r="AC66">
            <v>0</v>
          </cell>
          <cell r="AD66">
            <v>0</v>
          </cell>
          <cell r="AE66">
            <v>0</v>
          </cell>
          <cell r="AF66" t="str">
            <v>…..%</v>
          </cell>
          <cell r="AG66">
            <v>0</v>
          </cell>
          <cell r="AH66">
            <v>0</v>
          </cell>
          <cell r="AI66">
            <v>0</v>
          </cell>
          <cell r="AJ66" t="str">
            <v>…..%</v>
          </cell>
          <cell r="AK66" t="str">
            <v>A</v>
          </cell>
          <cell r="AL66">
            <v>3.69</v>
          </cell>
          <cell r="AM66"/>
        </row>
        <row r="67">
          <cell r="C67">
            <v>150020</v>
          </cell>
          <cell r="D67" t="str">
            <v>CASA DI CURA SAN MICHELE S.R.L.</v>
          </cell>
          <cell r="F67">
            <v>83339</v>
          </cell>
          <cell r="G67">
            <v>312575</v>
          </cell>
          <cell r="H67">
            <v>248509</v>
          </cell>
          <cell r="J67">
            <v>83283</v>
          </cell>
          <cell r="K67">
            <v>310647</v>
          </cell>
          <cell r="L67">
            <v>246677</v>
          </cell>
          <cell r="M67">
            <v>0.01</v>
          </cell>
          <cell r="N67">
            <v>56</v>
          </cell>
          <cell r="O67">
            <v>1928</v>
          </cell>
          <cell r="P67">
            <v>1832</v>
          </cell>
          <cell r="Q67">
            <v>0.01</v>
          </cell>
          <cell r="R67">
            <v>0</v>
          </cell>
          <cell r="S67">
            <v>0</v>
          </cell>
          <cell r="T67">
            <v>0</v>
          </cell>
          <cell r="U67">
            <v>0.01</v>
          </cell>
          <cell r="V67" t="str">
            <v>A</v>
          </cell>
          <cell r="W67">
            <v>3.77</v>
          </cell>
          <cell r="Y67">
            <v>83283</v>
          </cell>
          <cell r="Z67">
            <v>310647</v>
          </cell>
          <cell r="AA67">
            <v>246677</v>
          </cell>
          <cell r="AB67">
            <v>0.01</v>
          </cell>
          <cell r="AC67">
            <v>56</v>
          </cell>
          <cell r="AD67">
            <v>1928</v>
          </cell>
          <cell r="AE67">
            <v>1832</v>
          </cell>
          <cell r="AF67">
            <v>0.01</v>
          </cell>
          <cell r="AG67">
            <v>0</v>
          </cell>
          <cell r="AH67">
            <v>0</v>
          </cell>
          <cell r="AI67">
            <v>0</v>
          </cell>
          <cell r="AJ67" t="str">
            <v>…..%</v>
          </cell>
          <cell r="AK67" t="str">
            <v>A</v>
          </cell>
          <cell r="AL67">
            <v>3.69</v>
          </cell>
          <cell r="AM67"/>
        </row>
        <row r="68">
          <cell r="C68">
            <v>150023</v>
          </cell>
          <cell r="D68" t="str">
            <v>CLINICA ATHENA</v>
          </cell>
          <cell r="F68">
            <v>44064.000000000007</v>
          </cell>
          <cell r="G68">
            <v>164959</v>
          </cell>
          <cell r="H68">
            <v>131087</v>
          </cell>
          <cell r="J68">
            <v>44064.000000000007</v>
          </cell>
          <cell r="K68">
            <v>164959</v>
          </cell>
          <cell r="L68">
            <v>131087</v>
          </cell>
          <cell r="M68">
            <v>0.01</v>
          </cell>
          <cell r="N68">
            <v>0</v>
          </cell>
          <cell r="O68">
            <v>0</v>
          </cell>
          <cell r="P68">
            <v>0</v>
          </cell>
          <cell r="Q68">
            <v>0.01</v>
          </cell>
          <cell r="R68">
            <v>0</v>
          </cell>
          <cell r="S68">
            <v>0</v>
          </cell>
          <cell r="T68">
            <v>0</v>
          </cell>
          <cell r="U68">
            <v>0.01</v>
          </cell>
          <cell r="V68" t="str">
            <v>A</v>
          </cell>
          <cell r="W68">
            <v>3.77</v>
          </cell>
          <cell r="Y68">
            <v>44064</v>
          </cell>
          <cell r="Z68">
            <v>164959</v>
          </cell>
          <cell r="AA68">
            <v>131087</v>
          </cell>
          <cell r="AB68">
            <v>0.01</v>
          </cell>
          <cell r="AC68">
            <v>0</v>
          </cell>
          <cell r="AD68">
            <v>0</v>
          </cell>
          <cell r="AE68">
            <v>0</v>
          </cell>
          <cell r="AF68" t="str">
            <v>…..%</v>
          </cell>
          <cell r="AG68">
            <v>0</v>
          </cell>
          <cell r="AH68">
            <v>0</v>
          </cell>
          <cell r="AI68">
            <v>0</v>
          </cell>
          <cell r="AJ68" t="str">
            <v>…..%</v>
          </cell>
          <cell r="AK68" t="str">
            <v>A</v>
          </cell>
          <cell r="AL68">
            <v>3.69</v>
          </cell>
          <cell r="AM68"/>
        </row>
        <row r="69">
          <cell r="C69">
            <v>341104</v>
          </cell>
          <cell r="D69" t="str">
            <v>LAB. BISCEGLIA S.N.C.</v>
          </cell>
          <cell r="F69">
            <v>43978</v>
          </cell>
          <cell r="G69">
            <v>164265</v>
          </cell>
          <cell r="H69">
            <v>130476</v>
          </cell>
          <cell r="J69">
            <v>43978</v>
          </cell>
          <cell r="K69">
            <v>164265</v>
          </cell>
          <cell r="L69">
            <v>130476</v>
          </cell>
          <cell r="M69">
            <v>0.01</v>
          </cell>
          <cell r="N69">
            <v>0</v>
          </cell>
          <cell r="O69">
            <v>0</v>
          </cell>
          <cell r="P69">
            <v>0</v>
          </cell>
          <cell r="Q69">
            <v>0.01</v>
          </cell>
          <cell r="R69">
            <v>0</v>
          </cell>
          <cell r="S69">
            <v>0</v>
          </cell>
          <cell r="T69">
            <v>0</v>
          </cell>
          <cell r="U69">
            <v>0.01</v>
          </cell>
          <cell r="V69" t="str">
            <v>A</v>
          </cell>
          <cell r="W69">
            <v>3.77</v>
          </cell>
          <cell r="Y69">
            <v>43978</v>
          </cell>
          <cell r="Z69">
            <v>164265</v>
          </cell>
          <cell r="AA69">
            <v>130476</v>
          </cell>
          <cell r="AB69">
            <v>0.01</v>
          </cell>
          <cell r="AC69">
            <v>0</v>
          </cell>
          <cell r="AD69">
            <v>0</v>
          </cell>
          <cell r="AE69">
            <v>0</v>
          </cell>
          <cell r="AF69" t="str">
            <v>…..%</v>
          </cell>
          <cell r="AG69">
            <v>0</v>
          </cell>
          <cell r="AH69">
            <v>0</v>
          </cell>
          <cell r="AI69">
            <v>0</v>
          </cell>
          <cell r="AJ69" t="str">
            <v>…..%</v>
          </cell>
          <cell r="AK69" t="str">
            <v>A</v>
          </cell>
          <cell r="AL69">
            <v>3.69</v>
          </cell>
          <cell r="AM69"/>
        </row>
        <row r="70">
          <cell r="C70">
            <v>341105</v>
          </cell>
          <cell r="D70" t="str">
            <v>LAB. BIOMEDICAL S.R.L.</v>
          </cell>
          <cell r="F70">
            <v>70318</v>
          </cell>
          <cell r="G70">
            <v>362831</v>
          </cell>
          <cell r="H70">
            <v>296410</v>
          </cell>
          <cell r="J70">
            <v>69806</v>
          </cell>
          <cell r="K70">
            <v>313429</v>
          </cell>
          <cell r="L70">
            <v>248886</v>
          </cell>
          <cell r="M70">
            <v>0.01</v>
          </cell>
          <cell r="N70">
            <v>178</v>
          </cell>
          <cell r="O70">
            <v>13355</v>
          </cell>
          <cell r="P70">
            <v>12676</v>
          </cell>
          <cell r="Q70">
            <v>0.01</v>
          </cell>
          <cell r="R70">
            <v>334</v>
          </cell>
          <cell r="S70">
            <v>36047</v>
          </cell>
          <cell r="T70">
            <v>34848</v>
          </cell>
          <cell r="U70">
            <v>0.01</v>
          </cell>
          <cell r="V70" t="str">
            <v>C</v>
          </cell>
          <cell r="W70">
            <v>4.28</v>
          </cell>
          <cell r="Y70">
            <v>69806</v>
          </cell>
          <cell r="Z70">
            <v>313429</v>
          </cell>
          <cell r="AA70">
            <v>248886</v>
          </cell>
          <cell r="AB70">
            <v>0.01</v>
          </cell>
          <cell r="AC70">
            <v>178</v>
          </cell>
          <cell r="AD70">
            <v>13355</v>
          </cell>
          <cell r="AE70">
            <v>12676</v>
          </cell>
          <cell r="AF70">
            <v>0.01</v>
          </cell>
          <cell r="AG70">
            <v>334</v>
          </cell>
          <cell r="AH70">
            <v>36047</v>
          </cell>
          <cell r="AI70">
            <v>34848</v>
          </cell>
          <cell r="AJ70">
            <v>0.01</v>
          </cell>
          <cell r="AK70" t="str">
            <v>C</v>
          </cell>
          <cell r="AL70">
            <v>4.46</v>
          </cell>
          <cell r="AM70"/>
        </row>
        <row r="71">
          <cell r="C71">
            <v>341106</v>
          </cell>
          <cell r="D71" t="str">
            <v>LAB. ANALISI CLINICHE QUARANTELLI S.N.C.</v>
          </cell>
          <cell r="F71">
            <v>23801.000000000004</v>
          </cell>
          <cell r="G71">
            <v>88778</v>
          </cell>
          <cell r="H71">
            <v>70496</v>
          </cell>
          <cell r="J71">
            <v>23801.000000000004</v>
          </cell>
          <cell r="K71">
            <v>88778</v>
          </cell>
          <cell r="L71">
            <v>70496</v>
          </cell>
          <cell r="M71">
            <v>0.01</v>
          </cell>
          <cell r="N71">
            <v>0</v>
          </cell>
          <cell r="O71">
            <v>0</v>
          </cell>
          <cell r="P71">
            <v>0</v>
          </cell>
          <cell r="Q71">
            <v>0.01</v>
          </cell>
          <cell r="R71">
            <v>0</v>
          </cell>
          <cell r="S71">
            <v>0</v>
          </cell>
          <cell r="T71">
            <v>0</v>
          </cell>
          <cell r="U71">
            <v>0.01</v>
          </cell>
          <cell r="V71" t="str">
            <v>A</v>
          </cell>
          <cell r="W71">
            <v>3.77</v>
          </cell>
          <cell r="Y71">
            <v>23801</v>
          </cell>
          <cell r="Z71">
            <v>88778</v>
          </cell>
          <cell r="AA71">
            <v>70496</v>
          </cell>
          <cell r="AB71">
            <v>0.01</v>
          </cell>
          <cell r="AC71">
            <v>0</v>
          </cell>
          <cell r="AD71">
            <v>0</v>
          </cell>
          <cell r="AE71">
            <v>0</v>
          </cell>
          <cell r="AF71" t="str">
            <v>…..%</v>
          </cell>
          <cell r="AG71">
            <v>0</v>
          </cell>
          <cell r="AH71">
            <v>0</v>
          </cell>
          <cell r="AI71">
            <v>0</v>
          </cell>
          <cell r="AJ71" t="str">
            <v>…..%</v>
          </cell>
          <cell r="AK71" t="str">
            <v>A</v>
          </cell>
          <cell r="AL71">
            <v>3.69</v>
          </cell>
          <cell r="AM71"/>
        </row>
        <row r="72">
          <cell r="C72">
            <v>341107</v>
          </cell>
          <cell r="D72" t="str">
            <v>LAB.ANALISI CLINICHE LAMPITELLA</v>
          </cell>
          <cell r="F72">
            <v>30947</v>
          </cell>
          <cell r="G72">
            <v>115569</v>
          </cell>
          <cell r="H72">
            <v>91792</v>
          </cell>
          <cell r="J72">
            <v>30947</v>
          </cell>
          <cell r="K72">
            <v>115569</v>
          </cell>
          <cell r="L72">
            <v>91792</v>
          </cell>
          <cell r="M72">
            <v>0.01</v>
          </cell>
          <cell r="N72">
            <v>0</v>
          </cell>
          <cell r="O72">
            <v>0</v>
          </cell>
          <cell r="P72">
            <v>0</v>
          </cell>
          <cell r="Q72">
            <v>0.01</v>
          </cell>
          <cell r="R72">
            <v>0</v>
          </cell>
          <cell r="S72">
            <v>0</v>
          </cell>
          <cell r="T72">
            <v>0</v>
          </cell>
          <cell r="U72">
            <v>0.01</v>
          </cell>
          <cell r="V72" t="str">
            <v>A</v>
          </cell>
          <cell r="W72">
            <v>3.77</v>
          </cell>
          <cell r="Y72">
            <v>30947</v>
          </cell>
          <cell r="Z72">
            <v>115569</v>
          </cell>
          <cell r="AA72">
            <v>91792</v>
          </cell>
          <cell r="AB72">
            <v>0.01</v>
          </cell>
          <cell r="AC72">
            <v>0</v>
          </cell>
          <cell r="AD72">
            <v>0</v>
          </cell>
          <cell r="AE72">
            <v>0</v>
          </cell>
          <cell r="AF72" t="str">
            <v>…..%</v>
          </cell>
          <cell r="AG72">
            <v>0</v>
          </cell>
          <cell r="AH72">
            <v>0</v>
          </cell>
          <cell r="AI72">
            <v>0</v>
          </cell>
          <cell r="AJ72" t="str">
            <v>…..%</v>
          </cell>
          <cell r="AK72" t="str">
            <v>A</v>
          </cell>
          <cell r="AL72">
            <v>3.69</v>
          </cell>
          <cell r="AM72"/>
        </row>
        <row r="73">
          <cell r="C73">
            <v>341108</v>
          </cell>
          <cell r="D73" t="str">
            <v>LAB. ANALISI CLINICHE STEFANO GALDIERO S.R.L.</v>
          </cell>
          <cell r="F73">
            <v>139688.39756724754</v>
          </cell>
          <cell r="G73">
            <v>666217.6448914326</v>
          </cell>
          <cell r="H73">
            <v>535544.02610000002</v>
          </cell>
          <cell r="J73">
            <v>139159.39756724754</v>
          </cell>
          <cell r="K73">
            <v>624825.6448914326</v>
          </cell>
          <cell r="L73">
            <v>496157.02610000002</v>
          </cell>
          <cell r="M73">
            <v>0.01</v>
          </cell>
          <cell r="N73">
            <v>477</v>
          </cell>
          <cell r="O73">
            <v>35810</v>
          </cell>
          <cell r="P73">
            <v>33990</v>
          </cell>
          <cell r="Q73">
            <v>0.01</v>
          </cell>
          <cell r="R73">
            <v>52</v>
          </cell>
          <cell r="S73">
            <v>5582</v>
          </cell>
          <cell r="T73">
            <v>5397</v>
          </cell>
          <cell r="U73">
            <v>0.01</v>
          </cell>
          <cell r="V73" t="str">
            <v>C</v>
          </cell>
          <cell r="W73">
            <v>4.28</v>
          </cell>
          <cell r="Y73">
            <v>138645</v>
          </cell>
          <cell r="Z73">
            <v>622516</v>
          </cell>
          <cell r="AA73">
            <v>494323</v>
          </cell>
          <cell r="AB73">
            <v>0.01</v>
          </cell>
          <cell r="AC73">
            <v>477</v>
          </cell>
          <cell r="AD73">
            <v>35810</v>
          </cell>
          <cell r="AE73">
            <v>33990</v>
          </cell>
          <cell r="AF73">
            <v>0.01</v>
          </cell>
          <cell r="AG73">
            <v>52</v>
          </cell>
          <cell r="AH73">
            <v>5582</v>
          </cell>
          <cell r="AI73">
            <v>5397</v>
          </cell>
          <cell r="AJ73">
            <v>0.01</v>
          </cell>
          <cell r="AK73" t="str">
            <v>C</v>
          </cell>
          <cell r="AL73">
            <v>4.46</v>
          </cell>
          <cell r="AM73"/>
        </row>
        <row r="74">
          <cell r="C74">
            <v>341113</v>
          </cell>
          <cell r="D74" t="str">
            <v>ALBA CLINICA S.PAOLO SRL</v>
          </cell>
          <cell r="F74">
            <v>6886.0000000000009</v>
          </cell>
          <cell r="G74">
            <v>25686</v>
          </cell>
          <cell r="H74">
            <v>20396</v>
          </cell>
          <cell r="J74">
            <v>6886.0000000000009</v>
          </cell>
          <cell r="K74">
            <v>25686</v>
          </cell>
          <cell r="L74">
            <v>20396</v>
          </cell>
          <cell r="M74">
            <v>0.01</v>
          </cell>
          <cell r="N74">
            <v>0</v>
          </cell>
          <cell r="O74">
            <v>0</v>
          </cell>
          <cell r="P74">
            <v>0</v>
          </cell>
          <cell r="Q74">
            <v>0.01</v>
          </cell>
          <cell r="R74">
            <v>0</v>
          </cell>
          <cell r="S74">
            <v>0</v>
          </cell>
          <cell r="T74">
            <v>0</v>
          </cell>
          <cell r="U74">
            <v>0.01</v>
          </cell>
          <cell r="V74" t="str">
            <v>A</v>
          </cell>
          <cell r="W74">
            <v>3.77</v>
          </cell>
          <cell r="Y74">
            <v>6886</v>
          </cell>
          <cell r="Z74">
            <v>25686</v>
          </cell>
          <cell r="AA74">
            <v>20396</v>
          </cell>
          <cell r="AB74">
            <v>0.01</v>
          </cell>
          <cell r="AC74">
            <v>0</v>
          </cell>
          <cell r="AD74">
            <v>0</v>
          </cell>
          <cell r="AE74">
            <v>0</v>
          </cell>
          <cell r="AF74" t="str">
            <v>…..%</v>
          </cell>
          <cell r="AG74">
            <v>0</v>
          </cell>
          <cell r="AH74">
            <v>0</v>
          </cell>
          <cell r="AI74">
            <v>0</v>
          </cell>
          <cell r="AJ74" t="str">
            <v>…..%</v>
          </cell>
          <cell r="AK74" t="str">
            <v>A</v>
          </cell>
          <cell r="AL74">
            <v>3.69</v>
          </cell>
          <cell r="AM74"/>
        </row>
        <row r="75">
          <cell r="C75">
            <v>351104</v>
          </cell>
          <cell r="D75" t="str">
            <v>LAB.ANALISI CLINICHE CARRINO  S.A.S.</v>
          </cell>
          <cell r="F75">
            <v>36929</v>
          </cell>
          <cell r="G75">
            <v>137745</v>
          </cell>
          <cell r="H75">
            <v>109379</v>
          </cell>
          <cell r="J75">
            <v>36904</v>
          </cell>
          <cell r="K75">
            <v>134990.1</v>
          </cell>
          <cell r="L75">
            <v>106764.05</v>
          </cell>
          <cell r="M75">
            <v>0.01</v>
          </cell>
          <cell r="N75">
            <v>25</v>
          </cell>
          <cell r="O75">
            <v>2754.9</v>
          </cell>
          <cell r="P75">
            <v>2614.9499999999998</v>
          </cell>
          <cell r="Q75">
            <v>0.01</v>
          </cell>
          <cell r="R75">
            <v>0</v>
          </cell>
          <cell r="S75">
            <v>0</v>
          </cell>
          <cell r="T75">
            <v>0</v>
          </cell>
          <cell r="U75">
            <v>0.01</v>
          </cell>
          <cell r="V75" t="str">
            <v>A</v>
          </cell>
          <cell r="W75">
            <v>3.77</v>
          </cell>
          <cell r="Y75">
            <v>36904</v>
          </cell>
          <cell r="Z75">
            <v>134990.1</v>
          </cell>
          <cell r="AA75">
            <v>106764.05</v>
          </cell>
          <cell r="AB75">
            <v>0.01</v>
          </cell>
          <cell r="AC75">
            <v>25</v>
          </cell>
          <cell r="AD75">
            <v>2754.9</v>
          </cell>
          <cell r="AE75">
            <v>2614.9499999999998</v>
          </cell>
          <cell r="AF75">
            <v>0.01</v>
          </cell>
          <cell r="AG75">
            <v>0</v>
          </cell>
          <cell r="AH75">
            <v>0</v>
          </cell>
          <cell r="AI75">
            <v>0</v>
          </cell>
          <cell r="AJ75" t="str">
            <v>…..%</v>
          </cell>
          <cell r="AK75" t="str">
            <v>A</v>
          </cell>
          <cell r="AL75">
            <v>3.69</v>
          </cell>
          <cell r="AM75"/>
        </row>
        <row r="76">
          <cell r="C76">
            <v>351105</v>
          </cell>
          <cell r="D76" t="str">
            <v>LAB. ANALISI CLINICHE VOZZA  S.A.S.</v>
          </cell>
          <cell r="F76">
            <v>35421</v>
          </cell>
          <cell r="G76">
            <v>132120</v>
          </cell>
          <cell r="H76">
            <v>104913</v>
          </cell>
          <cell r="J76">
            <v>35421</v>
          </cell>
          <cell r="K76">
            <v>132120</v>
          </cell>
          <cell r="L76">
            <v>104913</v>
          </cell>
          <cell r="M76">
            <v>0.01</v>
          </cell>
          <cell r="N76">
            <v>0</v>
          </cell>
          <cell r="O76">
            <v>0</v>
          </cell>
          <cell r="P76">
            <v>0</v>
          </cell>
          <cell r="Q76">
            <v>0.01</v>
          </cell>
          <cell r="R76">
            <v>0</v>
          </cell>
          <cell r="S76">
            <v>0</v>
          </cell>
          <cell r="T76">
            <v>0</v>
          </cell>
          <cell r="U76">
            <v>0.01</v>
          </cell>
          <cell r="V76" t="str">
            <v>A</v>
          </cell>
          <cell r="W76">
            <v>3.77</v>
          </cell>
          <cell r="Y76">
            <v>35421</v>
          </cell>
          <cell r="Z76">
            <v>132120</v>
          </cell>
          <cell r="AA76">
            <v>104913</v>
          </cell>
          <cell r="AB76">
            <v>0.01</v>
          </cell>
          <cell r="AC76">
            <v>0</v>
          </cell>
          <cell r="AD76">
            <v>0</v>
          </cell>
          <cell r="AE76">
            <v>0</v>
          </cell>
          <cell r="AF76" t="str">
            <v>…..%</v>
          </cell>
          <cell r="AG76">
            <v>0</v>
          </cell>
          <cell r="AH76">
            <v>0</v>
          </cell>
          <cell r="AI76">
            <v>0</v>
          </cell>
          <cell r="AJ76" t="str">
            <v>…..%</v>
          </cell>
          <cell r="AK76" t="str">
            <v>A</v>
          </cell>
          <cell r="AL76">
            <v>3.69</v>
          </cell>
          <cell r="AM76"/>
        </row>
        <row r="77">
          <cell r="C77">
            <v>351106</v>
          </cell>
          <cell r="D77" t="str">
            <v>LABORATORIO ANALISI DE MICHELE S.R.L.</v>
          </cell>
          <cell r="F77">
            <v>50462</v>
          </cell>
          <cell r="G77">
            <v>188223</v>
          </cell>
          <cell r="H77">
            <v>149463</v>
          </cell>
          <cell r="J77">
            <v>50462</v>
          </cell>
          <cell r="K77">
            <v>188223</v>
          </cell>
          <cell r="L77">
            <v>149463</v>
          </cell>
          <cell r="M77">
            <v>0.01</v>
          </cell>
          <cell r="N77">
            <v>0</v>
          </cell>
          <cell r="O77">
            <v>0</v>
          </cell>
          <cell r="P77">
            <v>0</v>
          </cell>
          <cell r="Q77">
            <v>0.01</v>
          </cell>
          <cell r="R77">
            <v>0</v>
          </cell>
          <cell r="S77">
            <v>0</v>
          </cell>
          <cell r="T77">
            <v>0</v>
          </cell>
          <cell r="U77">
            <v>0.01</v>
          </cell>
          <cell r="V77" t="str">
            <v>A</v>
          </cell>
          <cell r="W77">
            <v>3.77</v>
          </cell>
          <cell r="Y77">
            <v>50462</v>
          </cell>
          <cell r="Z77">
            <v>188223</v>
          </cell>
          <cell r="AA77">
            <v>149463</v>
          </cell>
          <cell r="AB77">
            <v>0.01</v>
          </cell>
          <cell r="AC77">
            <v>0</v>
          </cell>
          <cell r="AD77">
            <v>0</v>
          </cell>
          <cell r="AE77">
            <v>0</v>
          </cell>
          <cell r="AF77" t="str">
            <v>…..%</v>
          </cell>
          <cell r="AG77">
            <v>0</v>
          </cell>
          <cell r="AH77">
            <v>0</v>
          </cell>
          <cell r="AI77">
            <v>0</v>
          </cell>
          <cell r="AJ77" t="str">
            <v>…..%</v>
          </cell>
          <cell r="AK77" t="str">
            <v>A</v>
          </cell>
          <cell r="AL77">
            <v>3.69</v>
          </cell>
          <cell r="AM77"/>
        </row>
        <row r="78">
          <cell r="C78">
            <v>351107</v>
          </cell>
          <cell r="D78" t="str">
            <v>ANALISI CLINICHE DELL`AVERSANA M. ANTONIETTA &amp; C. S.A.S.</v>
          </cell>
          <cell r="F78">
            <v>36428</v>
          </cell>
          <cell r="G78">
            <v>135875</v>
          </cell>
          <cell r="H78">
            <v>107895</v>
          </cell>
          <cell r="J78">
            <v>36428</v>
          </cell>
          <cell r="K78">
            <v>135875</v>
          </cell>
          <cell r="L78">
            <v>107895</v>
          </cell>
          <cell r="M78">
            <v>0.01</v>
          </cell>
          <cell r="N78">
            <v>0</v>
          </cell>
          <cell r="O78">
            <v>0</v>
          </cell>
          <cell r="P78">
            <v>0</v>
          </cell>
          <cell r="Q78">
            <v>0.01</v>
          </cell>
          <cell r="R78">
            <v>0</v>
          </cell>
          <cell r="S78">
            <v>0</v>
          </cell>
          <cell r="T78">
            <v>0</v>
          </cell>
          <cell r="U78">
            <v>0.01</v>
          </cell>
          <cell r="V78" t="str">
            <v>A</v>
          </cell>
          <cell r="W78">
            <v>3.77</v>
          </cell>
          <cell r="Y78">
            <v>36428</v>
          </cell>
          <cell r="Z78">
            <v>135875</v>
          </cell>
          <cell r="AA78">
            <v>107895</v>
          </cell>
          <cell r="AB78">
            <v>0.01</v>
          </cell>
          <cell r="AC78">
            <v>0</v>
          </cell>
          <cell r="AD78">
            <v>0</v>
          </cell>
          <cell r="AE78">
            <v>0</v>
          </cell>
          <cell r="AF78" t="str">
            <v>…..%</v>
          </cell>
          <cell r="AG78">
            <v>0</v>
          </cell>
          <cell r="AH78">
            <v>0</v>
          </cell>
          <cell r="AI78">
            <v>0</v>
          </cell>
          <cell r="AJ78" t="str">
            <v>…..%</v>
          </cell>
          <cell r="AK78" t="str">
            <v>A</v>
          </cell>
          <cell r="AL78">
            <v>3.69</v>
          </cell>
          <cell r="AM78"/>
        </row>
        <row r="79">
          <cell r="C79">
            <v>361104</v>
          </cell>
          <cell r="D79" t="str">
            <v>CENTRO RICERCHE CLINICHE C.R.C.DI SCALZONE E. &amp; C  S.A.S.</v>
          </cell>
          <cell r="F79">
            <v>87901</v>
          </cell>
          <cell r="G79">
            <v>327908</v>
          </cell>
          <cell r="H79">
            <v>260389</v>
          </cell>
          <cell r="J79">
            <v>87901</v>
          </cell>
          <cell r="K79">
            <v>327908</v>
          </cell>
          <cell r="L79">
            <v>260389</v>
          </cell>
          <cell r="M79">
            <v>0.01</v>
          </cell>
          <cell r="N79">
            <v>0</v>
          </cell>
          <cell r="O79">
            <v>0</v>
          </cell>
          <cell r="P79">
            <v>0</v>
          </cell>
          <cell r="Q79">
            <v>0.01</v>
          </cell>
          <cell r="R79">
            <v>0</v>
          </cell>
          <cell r="S79">
            <v>0</v>
          </cell>
          <cell r="T79">
            <v>0</v>
          </cell>
          <cell r="U79">
            <v>0.01</v>
          </cell>
          <cell r="V79" t="str">
            <v>A</v>
          </cell>
          <cell r="W79">
            <v>3.77</v>
          </cell>
          <cell r="Y79">
            <v>87901</v>
          </cell>
          <cell r="Z79">
            <v>327908</v>
          </cell>
          <cell r="AA79">
            <v>260389</v>
          </cell>
          <cell r="AB79">
            <v>0.01</v>
          </cell>
          <cell r="AC79">
            <v>0</v>
          </cell>
          <cell r="AD79">
            <v>0</v>
          </cell>
          <cell r="AE79">
            <v>0</v>
          </cell>
          <cell r="AF79" t="str">
            <v>…..%</v>
          </cell>
          <cell r="AG79">
            <v>0</v>
          </cell>
          <cell r="AH79">
            <v>0</v>
          </cell>
          <cell r="AI79">
            <v>0</v>
          </cell>
          <cell r="AJ79" t="str">
            <v>…..%</v>
          </cell>
          <cell r="AK79" t="str">
            <v>A</v>
          </cell>
          <cell r="AL79">
            <v>3.69</v>
          </cell>
          <cell r="AM79"/>
        </row>
        <row r="80">
          <cell r="C80">
            <v>361105</v>
          </cell>
          <cell r="D80" t="str">
            <v>BIOLAB S.R.L.</v>
          </cell>
          <cell r="F80">
            <v>33344</v>
          </cell>
          <cell r="G80">
            <v>124372</v>
          </cell>
          <cell r="H80">
            <v>98761</v>
          </cell>
          <cell r="J80">
            <v>33344</v>
          </cell>
          <cell r="K80">
            <v>124372</v>
          </cell>
          <cell r="L80">
            <v>98761</v>
          </cell>
          <cell r="M80">
            <v>0.01</v>
          </cell>
          <cell r="N80">
            <v>0</v>
          </cell>
          <cell r="O80">
            <v>0</v>
          </cell>
          <cell r="P80">
            <v>0</v>
          </cell>
          <cell r="Q80">
            <v>0.01</v>
          </cell>
          <cell r="R80">
            <v>0</v>
          </cell>
          <cell r="S80">
            <v>0</v>
          </cell>
          <cell r="T80">
            <v>0</v>
          </cell>
          <cell r="U80">
            <v>0.01</v>
          </cell>
          <cell r="V80" t="str">
            <v>A</v>
          </cell>
          <cell r="W80">
            <v>3.77</v>
          </cell>
          <cell r="Y80">
            <v>33344</v>
          </cell>
          <cell r="Z80">
            <v>124372</v>
          </cell>
          <cell r="AA80">
            <v>98761</v>
          </cell>
          <cell r="AB80">
            <v>0.01</v>
          </cell>
          <cell r="AC80">
            <v>0</v>
          </cell>
          <cell r="AD80">
            <v>0</v>
          </cell>
          <cell r="AE80">
            <v>0</v>
          </cell>
          <cell r="AF80" t="str">
            <v>…..%</v>
          </cell>
          <cell r="AG80">
            <v>0</v>
          </cell>
          <cell r="AH80">
            <v>0</v>
          </cell>
          <cell r="AI80">
            <v>0</v>
          </cell>
          <cell r="AJ80" t="str">
            <v>…..%</v>
          </cell>
          <cell r="AK80" t="str">
            <v>A</v>
          </cell>
          <cell r="AL80">
            <v>3.69</v>
          </cell>
          <cell r="AM80"/>
        </row>
        <row r="81">
          <cell r="C81">
            <v>361106</v>
          </cell>
          <cell r="D81" t="str">
            <v>LAB. NOBISSO SAS</v>
          </cell>
          <cell r="F81">
            <v>29143</v>
          </cell>
          <cell r="G81">
            <v>108743</v>
          </cell>
          <cell r="H81">
            <v>86356</v>
          </cell>
          <cell r="J81">
            <v>29143</v>
          </cell>
          <cell r="K81">
            <v>108743</v>
          </cell>
          <cell r="L81">
            <v>86356</v>
          </cell>
          <cell r="M81">
            <v>0.01</v>
          </cell>
          <cell r="N81">
            <v>0</v>
          </cell>
          <cell r="O81">
            <v>0</v>
          </cell>
          <cell r="P81">
            <v>0</v>
          </cell>
          <cell r="Q81">
            <v>0.01</v>
          </cell>
          <cell r="R81">
            <v>0</v>
          </cell>
          <cell r="S81">
            <v>0</v>
          </cell>
          <cell r="T81">
            <v>0</v>
          </cell>
          <cell r="U81">
            <v>0.01</v>
          </cell>
          <cell r="V81" t="str">
            <v>A</v>
          </cell>
          <cell r="W81">
            <v>3.77</v>
          </cell>
          <cell r="Y81">
            <v>29143</v>
          </cell>
          <cell r="Z81">
            <v>108743</v>
          </cell>
          <cell r="AA81">
            <v>86356</v>
          </cell>
          <cell r="AB81">
            <v>0.01</v>
          </cell>
          <cell r="AC81">
            <v>0</v>
          </cell>
          <cell r="AD81">
            <v>0</v>
          </cell>
          <cell r="AE81">
            <v>0</v>
          </cell>
          <cell r="AF81" t="str">
            <v>…..%</v>
          </cell>
          <cell r="AG81">
            <v>0</v>
          </cell>
          <cell r="AH81">
            <v>0</v>
          </cell>
          <cell r="AI81">
            <v>0</v>
          </cell>
          <cell r="AJ81" t="str">
            <v>…..%</v>
          </cell>
          <cell r="AK81" t="str">
            <v>A</v>
          </cell>
          <cell r="AL81">
            <v>3.69</v>
          </cell>
          <cell r="AM81"/>
        </row>
        <row r="82">
          <cell r="C82">
            <v>361107</v>
          </cell>
          <cell r="D82" t="str">
            <v>LAB.OMIKRON   S.A.S.</v>
          </cell>
          <cell r="F82">
            <v>37476</v>
          </cell>
          <cell r="G82">
            <v>141741</v>
          </cell>
          <cell r="H82">
            <v>112873</v>
          </cell>
          <cell r="J82">
            <v>37453</v>
          </cell>
          <cell r="K82">
            <v>139700</v>
          </cell>
          <cell r="L82">
            <v>110932</v>
          </cell>
          <cell r="M82">
            <v>0.01</v>
          </cell>
          <cell r="N82">
            <v>23</v>
          </cell>
          <cell r="O82">
            <v>2041</v>
          </cell>
          <cell r="P82">
            <v>1941</v>
          </cell>
          <cell r="Q82">
            <v>0.01</v>
          </cell>
          <cell r="R82">
            <v>0</v>
          </cell>
          <cell r="S82">
            <v>0</v>
          </cell>
          <cell r="T82">
            <v>0</v>
          </cell>
          <cell r="U82">
            <v>0.01</v>
          </cell>
          <cell r="V82" t="str">
            <v>A</v>
          </cell>
          <cell r="W82">
            <v>3.77</v>
          </cell>
          <cell r="Y82">
            <v>37453</v>
          </cell>
          <cell r="Z82">
            <v>139700</v>
          </cell>
          <cell r="AA82">
            <v>110932</v>
          </cell>
          <cell r="AB82">
            <v>0.01</v>
          </cell>
          <cell r="AC82">
            <v>23</v>
          </cell>
          <cell r="AD82">
            <v>2041</v>
          </cell>
          <cell r="AE82">
            <v>1941</v>
          </cell>
          <cell r="AF82" t="str">
            <v>…..%</v>
          </cell>
          <cell r="AG82">
            <v>0</v>
          </cell>
          <cell r="AH82">
            <v>0</v>
          </cell>
          <cell r="AI82">
            <v>0</v>
          </cell>
          <cell r="AJ82" t="str">
            <v>…..%</v>
          </cell>
          <cell r="AK82" t="str">
            <v>A</v>
          </cell>
          <cell r="AL82">
            <v>3.69</v>
          </cell>
          <cell r="AM82"/>
        </row>
        <row r="83">
          <cell r="C83">
            <v>361109</v>
          </cell>
          <cell r="D83" t="str">
            <v>LAB. ANAL. CLIN.MISSO SRL</v>
          </cell>
          <cell r="F83">
            <v>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0.01</v>
          </cell>
          <cell r="N83"/>
          <cell r="O83"/>
          <cell r="P83"/>
          <cell r="Q83">
            <v>0.01</v>
          </cell>
          <cell r="R83"/>
          <cell r="S83"/>
          <cell r="T83"/>
          <cell r="U83">
            <v>0.01</v>
          </cell>
          <cell r="V83"/>
          <cell r="W83"/>
          <cell r="Y83">
            <v>45775</v>
          </cell>
          <cell r="Z83">
            <v>170739</v>
          </cell>
          <cell r="AA83">
            <v>135579</v>
          </cell>
          <cell r="AB83">
            <v>0.01</v>
          </cell>
          <cell r="AC83">
            <v>0</v>
          </cell>
          <cell r="AD83">
            <v>0</v>
          </cell>
          <cell r="AE83">
            <v>0</v>
          </cell>
          <cell r="AF83" t="str">
            <v>…..%</v>
          </cell>
          <cell r="AG83">
            <v>0</v>
          </cell>
          <cell r="AH83">
            <v>0</v>
          </cell>
          <cell r="AI83">
            <v>0</v>
          </cell>
          <cell r="AJ83" t="str">
            <v>…..%</v>
          </cell>
          <cell r="AK83" t="str">
            <v>A</v>
          </cell>
          <cell r="AL83">
            <v>3.69</v>
          </cell>
          <cell r="AM83"/>
        </row>
        <row r="84">
          <cell r="C84">
            <v>361113</v>
          </cell>
          <cell r="D84" t="str">
            <v>LABORATORIO DIAGNOSTICA 2000</v>
          </cell>
          <cell r="F84">
            <v>67630.999999999985</v>
          </cell>
          <cell r="G84">
            <v>252261.99999999997</v>
          </cell>
          <cell r="H84">
            <v>200314</v>
          </cell>
          <cell r="J84">
            <v>67630.999999999985</v>
          </cell>
          <cell r="K84">
            <v>252261.99999999997</v>
          </cell>
          <cell r="L84">
            <v>200314</v>
          </cell>
          <cell r="M84">
            <v>0.01</v>
          </cell>
          <cell r="N84">
            <v>0</v>
          </cell>
          <cell r="O84">
            <v>0</v>
          </cell>
          <cell r="P84">
            <v>0</v>
          </cell>
          <cell r="Q84">
            <v>0.01</v>
          </cell>
          <cell r="R84">
            <v>0</v>
          </cell>
          <cell r="S84">
            <v>0</v>
          </cell>
          <cell r="T84">
            <v>0</v>
          </cell>
          <cell r="U84">
            <v>0.01</v>
          </cell>
          <cell r="V84" t="str">
            <v>A</v>
          </cell>
          <cell r="W84">
            <v>3.77</v>
          </cell>
          <cell r="Y84">
            <v>67631</v>
          </cell>
          <cell r="Z84">
            <v>252262</v>
          </cell>
          <cell r="AA84">
            <v>200314</v>
          </cell>
          <cell r="AB84">
            <v>0.01</v>
          </cell>
          <cell r="AC84">
            <v>0</v>
          </cell>
          <cell r="AD84">
            <v>0</v>
          </cell>
          <cell r="AE84">
            <v>0</v>
          </cell>
          <cell r="AF84" t="str">
            <v>…..%</v>
          </cell>
          <cell r="AG84">
            <v>0</v>
          </cell>
          <cell r="AH84">
            <v>0</v>
          </cell>
          <cell r="AI84">
            <v>0</v>
          </cell>
          <cell r="AJ84" t="str">
            <v>…..%</v>
          </cell>
          <cell r="AK84" t="str">
            <v>A</v>
          </cell>
          <cell r="AL84">
            <v>3.69</v>
          </cell>
          <cell r="AM84"/>
        </row>
        <row r="85">
          <cell r="C85">
            <v>371104</v>
          </cell>
          <cell r="D85" t="str">
            <v>LAB.RICERCHE CLINICHE CORONELLA &amp; C. SNC  DI CORONELLA G.</v>
          </cell>
          <cell r="F85">
            <v>72001</v>
          </cell>
          <cell r="G85">
            <v>268564</v>
          </cell>
          <cell r="H85">
            <v>213259</v>
          </cell>
          <cell r="J85">
            <v>72001</v>
          </cell>
          <cell r="K85">
            <v>268564</v>
          </cell>
          <cell r="L85">
            <v>213259</v>
          </cell>
          <cell r="M85">
            <v>0.01</v>
          </cell>
          <cell r="N85">
            <v>0</v>
          </cell>
          <cell r="O85">
            <v>0</v>
          </cell>
          <cell r="P85">
            <v>0</v>
          </cell>
          <cell r="Q85">
            <v>0.01</v>
          </cell>
          <cell r="R85">
            <v>0</v>
          </cell>
          <cell r="S85">
            <v>0</v>
          </cell>
          <cell r="T85">
            <v>0</v>
          </cell>
          <cell r="U85">
            <v>0.01</v>
          </cell>
          <cell r="V85" t="str">
            <v>A</v>
          </cell>
          <cell r="W85">
            <v>3.77</v>
          </cell>
          <cell r="Y85">
            <v>72001</v>
          </cell>
          <cell r="Z85">
            <v>268564</v>
          </cell>
          <cell r="AA85">
            <v>213259</v>
          </cell>
          <cell r="AB85">
            <v>0.01</v>
          </cell>
          <cell r="AC85">
            <v>0</v>
          </cell>
          <cell r="AD85">
            <v>0</v>
          </cell>
          <cell r="AE85">
            <v>0</v>
          </cell>
          <cell r="AF85" t="str">
            <v>…..%</v>
          </cell>
          <cell r="AG85">
            <v>0</v>
          </cell>
          <cell r="AH85">
            <v>0</v>
          </cell>
          <cell r="AI85">
            <v>0</v>
          </cell>
          <cell r="AJ85" t="str">
            <v>…..%</v>
          </cell>
          <cell r="AK85" t="str">
            <v>A</v>
          </cell>
          <cell r="AL85">
            <v>3.69</v>
          </cell>
          <cell r="AM85"/>
        </row>
        <row r="86">
          <cell r="C86">
            <v>371106</v>
          </cell>
          <cell r="D86" t="str">
            <v>LAB. ANAL. BIOLABOR DI VITALE A.  S.A.S.</v>
          </cell>
          <cell r="F86">
            <v>70362</v>
          </cell>
          <cell r="G86">
            <v>262449</v>
          </cell>
          <cell r="H86">
            <v>208404</v>
          </cell>
          <cell r="J86">
            <v>70315</v>
          </cell>
          <cell r="K86">
            <v>257200.02</v>
          </cell>
          <cell r="L86">
            <v>203421.67</v>
          </cell>
          <cell r="M86">
            <v>0.01</v>
          </cell>
          <cell r="N86">
            <v>47</v>
          </cell>
          <cell r="O86">
            <v>5248.98</v>
          </cell>
          <cell r="P86">
            <v>4982.33</v>
          </cell>
          <cell r="Q86">
            <v>0.01</v>
          </cell>
          <cell r="R86">
            <v>0</v>
          </cell>
          <cell r="S86">
            <v>0</v>
          </cell>
          <cell r="T86">
            <v>0</v>
          </cell>
          <cell r="U86">
            <v>0.01</v>
          </cell>
          <cell r="V86" t="str">
            <v>A</v>
          </cell>
          <cell r="W86">
            <v>3.77</v>
          </cell>
          <cell r="Y86">
            <v>70315</v>
          </cell>
          <cell r="Z86">
            <v>257200.02</v>
          </cell>
          <cell r="AA86">
            <v>203421.67</v>
          </cell>
          <cell r="AB86">
            <v>0.01</v>
          </cell>
          <cell r="AC86">
            <v>47</v>
          </cell>
          <cell r="AD86">
            <v>5248.98</v>
          </cell>
          <cell r="AE86">
            <v>4982.33</v>
          </cell>
          <cell r="AF86" t="str">
            <v>…..%</v>
          </cell>
          <cell r="AG86">
            <v>0</v>
          </cell>
          <cell r="AH86">
            <v>0</v>
          </cell>
          <cell r="AI86">
            <v>0</v>
          </cell>
          <cell r="AJ86" t="str">
            <v>…..%</v>
          </cell>
          <cell r="AK86" t="str">
            <v>A</v>
          </cell>
          <cell r="AL86">
            <v>3.69</v>
          </cell>
          <cell r="AM86"/>
        </row>
        <row r="87">
          <cell r="C87">
            <v>381104</v>
          </cell>
          <cell r="D87" t="str">
            <v>LAB. ANALISI SALUS S.A.S.</v>
          </cell>
          <cell r="F87">
            <v>43533</v>
          </cell>
          <cell r="G87">
            <v>162842</v>
          </cell>
          <cell r="H87">
            <v>129384</v>
          </cell>
          <cell r="J87">
            <v>43533</v>
          </cell>
          <cell r="K87">
            <v>162842</v>
          </cell>
          <cell r="L87">
            <v>129384</v>
          </cell>
          <cell r="M87">
            <v>0.01</v>
          </cell>
          <cell r="N87">
            <v>0</v>
          </cell>
          <cell r="O87">
            <v>0</v>
          </cell>
          <cell r="P87">
            <v>0</v>
          </cell>
          <cell r="Q87">
            <v>0.01</v>
          </cell>
          <cell r="R87">
            <v>0</v>
          </cell>
          <cell r="S87">
            <v>0</v>
          </cell>
          <cell r="T87">
            <v>0</v>
          </cell>
          <cell r="U87">
            <v>0.01</v>
          </cell>
          <cell r="V87" t="str">
            <v>A</v>
          </cell>
          <cell r="W87">
            <v>3.77</v>
          </cell>
          <cell r="Y87">
            <v>43533</v>
          </cell>
          <cell r="Z87">
            <v>162842</v>
          </cell>
          <cell r="AA87">
            <v>129384</v>
          </cell>
          <cell r="AB87">
            <v>0.01</v>
          </cell>
          <cell r="AC87">
            <v>0</v>
          </cell>
          <cell r="AD87">
            <v>0</v>
          </cell>
          <cell r="AE87">
            <v>0</v>
          </cell>
          <cell r="AF87" t="str">
            <v>…..%</v>
          </cell>
          <cell r="AG87">
            <v>0</v>
          </cell>
          <cell r="AH87">
            <v>0</v>
          </cell>
          <cell r="AI87">
            <v>0</v>
          </cell>
          <cell r="AJ87" t="str">
            <v>…..%</v>
          </cell>
          <cell r="AK87" t="str">
            <v>A</v>
          </cell>
          <cell r="AL87">
            <v>3.69</v>
          </cell>
          <cell r="AM87"/>
        </row>
        <row r="88">
          <cell r="C88">
            <v>381107</v>
          </cell>
          <cell r="D88" t="str">
            <v>LAB. ANALISI FLEMING S.A.S.</v>
          </cell>
          <cell r="F88">
            <v>30595.999999999996</v>
          </cell>
          <cell r="G88">
            <v>114124</v>
          </cell>
          <cell r="H88">
            <v>90623</v>
          </cell>
          <cell r="J88">
            <v>30595.999999999996</v>
          </cell>
          <cell r="K88">
            <v>114124</v>
          </cell>
          <cell r="L88">
            <v>90623</v>
          </cell>
          <cell r="M88">
            <v>0.01</v>
          </cell>
          <cell r="N88">
            <v>0</v>
          </cell>
          <cell r="O88">
            <v>0</v>
          </cell>
          <cell r="P88">
            <v>0</v>
          </cell>
          <cell r="Q88">
            <v>0.01</v>
          </cell>
          <cell r="R88">
            <v>0</v>
          </cell>
          <cell r="S88">
            <v>0</v>
          </cell>
          <cell r="T88">
            <v>0</v>
          </cell>
          <cell r="U88">
            <v>0.01</v>
          </cell>
          <cell r="V88" t="str">
            <v>A</v>
          </cell>
          <cell r="W88">
            <v>3.77</v>
          </cell>
          <cell r="Y88">
            <v>30596</v>
          </cell>
          <cell r="Z88">
            <v>114124</v>
          </cell>
          <cell r="AA88">
            <v>90623</v>
          </cell>
          <cell r="AB88">
            <v>0.01</v>
          </cell>
          <cell r="AC88">
            <v>0</v>
          </cell>
          <cell r="AD88">
            <v>0</v>
          </cell>
          <cell r="AE88">
            <v>0</v>
          </cell>
          <cell r="AF88" t="str">
            <v>…..%</v>
          </cell>
          <cell r="AG88">
            <v>0</v>
          </cell>
          <cell r="AH88">
            <v>0</v>
          </cell>
          <cell r="AI88">
            <v>0</v>
          </cell>
          <cell r="AJ88" t="str">
            <v>…..%</v>
          </cell>
          <cell r="AK88" t="str">
            <v>A</v>
          </cell>
          <cell r="AL88">
            <v>3.69</v>
          </cell>
          <cell r="AM88"/>
        </row>
        <row r="89">
          <cell r="C89">
            <v>391103</v>
          </cell>
          <cell r="D89" t="str">
            <v>LAB. ANALISI CHECKUP DI DE ROSA C. &amp; C S.A.S.</v>
          </cell>
          <cell r="F89">
            <v>21888</v>
          </cell>
          <cell r="G89">
            <v>81644</v>
          </cell>
          <cell r="H89">
            <v>64831</v>
          </cell>
          <cell r="J89">
            <v>21888</v>
          </cell>
          <cell r="K89">
            <v>81644</v>
          </cell>
          <cell r="L89">
            <v>64831</v>
          </cell>
          <cell r="M89">
            <v>0.01</v>
          </cell>
          <cell r="N89">
            <v>0</v>
          </cell>
          <cell r="O89">
            <v>0</v>
          </cell>
          <cell r="P89">
            <v>0</v>
          </cell>
          <cell r="Q89">
            <v>0.01</v>
          </cell>
          <cell r="R89">
            <v>0</v>
          </cell>
          <cell r="S89">
            <v>0</v>
          </cell>
          <cell r="T89">
            <v>0</v>
          </cell>
          <cell r="U89">
            <v>0.01</v>
          </cell>
          <cell r="V89" t="str">
            <v>A</v>
          </cell>
          <cell r="W89">
            <v>3.77</v>
          </cell>
          <cell r="Y89">
            <v>21888</v>
          </cell>
          <cell r="Z89">
            <v>81644</v>
          </cell>
          <cell r="AA89">
            <v>64831</v>
          </cell>
          <cell r="AB89">
            <v>0.01</v>
          </cell>
          <cell r="AC89">
            <v>0</v>
          </cell>
          <cell r="AD89">
            <v>0</v>
          </cell>
          <cell r="AE89">
            <v>0</v>
          </cell>
          <cell r="AF89" t="str">
            <v>…..%</v>
          </cell>
          <cell r="AG89">
            <v>0</v>
          </cell>
          <cell r="AH89">
            <v>0</v>
          </cell>
          <cell r="AI89">
            <v>0</v>
          </cell>
          <cell r="AJ89" t="str">
            <v>…..%</v>
          </cell>
          <cell r="AK89" t="str">
            <v>A</v>
          </cell>
          <cell r="AL89">
            <v>3.69</v>
          </cell>
          <cell r="AM89"/>
        </row>
        <row r="90">
          <cell r="C90">
            <v>391105</v>
          </cell>
          <cell r="D90" t="str">
            <v>LAB. ANALISI BIOCENTRO DI GUARINO S.A.S.</v>
          </cell>
          <cell r="F90">
            <v>50985.999999999993</v>
          </cell>
          <cell r="G90">
            <v>190213.99999999997</v>
          </cell>
          <cell r="H90">
            <v>151050</v>
          </cell>
          <cell r="J90">
            <v>50985.999999999993</v>
          </cell>
          <cell r="K90">
            <v>190213.99999999997</v>
          </cell>
          <cell r="L90">
            <v>151050</v>
          </cell>
          <cell r="M90">
            <v>0.01</v>
          </cell>
          <cell r="N90">
            <v>0</v>
          </cell>
          <cell r="O90">
            <v>0</v>
          </cell>
          <cell r="P90">
            <v>0</v>
          </cell>
          <cell r="Q90">
            <v>0.01</v>
          </cell>
          <cell r="R90">
            <v>0</v>
          </cell>
          <cell r="S90">
            <v>0</v>
          </cell>
          <cell r="T90">
            <v>0</v>
          </cell>
          <cell r="U90">
            <v>0.01</v>
          </cell>
          <cell r="V90" t="str">
            <v>A</v>
          </cell>
          <cell r="W90">
            <v>3.77</v>
          </cell>
          <cell r="Y90">
            <v>50986</v>
          </cell>
          <cell r="Z90">
            <v>190214</v>
          </cell>
          <cell r="AA90">
            <v>151050</v>
          </cell>
          <cell r="AB90">
            <v>0.01</v>
          </cell>
          <cell r="AC90">
            <v>0</v>
          </cell>
          <cell r="AD90">
            <v>0</v>
          </cell>
          <cell r="AE90">
            <v>0</v>
          </cell>
          <cell r="AF90" t="str">
            <v>…..%</v>
          </cell>
          <cell r="AG90">
            <v>0</v>
          </cell>
          <cell r="AH90">
            <v>0</v>
          </cell>
          <cell r="AI90">
            <v>0</v>
          </cell>
          <cell r="AJ90" t="str">
            <v>…..%</v>
          </cell>
          <cell r="AK90" t="str">
            <v>A</v>
          </cell>
          <cell r="AL90">
            <v>3.69</v>
          </cell>
          <cell r="AM90"/>
        </row>
        <row r="91">
          <cell r="C91">
            <v>391107</v>
          </cell>
          <cell r="D91" t="str">
            <v>CENTRO PAT. CLIN. IGEA S.A.S.</v>
          </cell>
          <cell r="F91">
            <v>3521</v>
          </cell>
          <cell r="G91">
            <v>13133</v>
          </cell>
          <cell r="H91">
            <v>10428</v>
          </cell>
          <cell r="J91">
            <v>3521</v>
          </cell>
          <cell r="K91">
            <v>13133</v>
          </cell>
          <cell r="L91">
            <v>10428</v>
          </cell>
          <cell r="M91">
            <v>0.01</v>
          </cell>
          <cell r="N91">
            <v>0</v>
          </cell>
          <cell r="O91">
            <v>0</v>
          </cell>
          <cell r="P91">
            <v>0</v>
          </cell>
          <cell r="Q91">
            <v>0.01</v>
          </cell>
          <cell r="R91">
            <v>0</v>
          </cell>
          <cell r="S91">
            <v>0</v>
          </cell>
          <cell r="T91">
            <v>0</v>
          </cell>
          <cell r="U91">
            <v>0.01</v>
          </cell>
          <cell r="V91" t="str">
            <v>A</v>
          </cell>
          <cell r="W91">
            <v>3.77</v>
          </cell>
          <cell r="Y91">
            <v>3521</v>
          </cell>
          <cell r="Z91">
            <v>13133</v>
          </cell>
          <cell r="AA91">
            <v>10428</v>
          </cell>
          <cell r="AB91">
            <v>0.01</v>
          </cell>
          <cell r="AC91">
            <v>0</v>
          </cell>
          <cell r="AD91">
            <v>0</v>
          </cell>
          <cell r="AE91">
            <v>0</v>
          </cell>
          <cell r="AF91" t="str">
            <v>…..%</v>
          </cell>
          <cell r="AG91">
            <v>0</v>
          </cell>
          <cell r="AH91">
            <v>0</v>
          </cell>
          <cell r="AI91">
            <v>0</v>
          </cell>
          <cell r="AJ91" t="str">
            <v>…..%</v>
          </cell>
          <cell r="AK91" t="str">
            <v>A</v>
          </cell>
          <cell r="AL91">
            <v>3.69</v>
          </cell>
          <cell r="AM91"/>
        </row>
        <row r="92">
          <cell r="C92">
            <v>391108</v>
          </cell>
          <cell r="D92" t="str">
            <v>CENTRO ANAL.CLIN.SCOTTO LAVINA   S.R.L.</v>
          </cell>
          <cell r="F92">
            <v>88787</v>
          </cell>
          <cell r="G92">
            <v>331177</v>
          </cell>
          <cell r="H92">
            <v>262979</v>
          </cell>
          <cell r="J92">
            <v>88787</v>
          </cell>
          <cell r="K92">
            <v>331177</v>
          </cell>
          <cell r="L92">
            <v>262979</v>
          </cell>
          <cell r="M92">
            <v>0.01</v>
          </cell>
          <cell r="N92">
            <v>0</v>
          </cell>
          <cell r="O92">
            <v>0</v>
          </cell>
          <cell r="P92">
            <v>0</v>
          </cell>
          <cell r="Q92">
            <v>0.01</v>
          </cell>
          <cell r="R92">
            <v>0</v>
          </cell>
          <cell r="S92">
            <v>0</v>
          </cell>
          <cell r="T92">
            <v>0</v>
          </cell>
          <cell r="U92">
            <v>0.01</v>
          </cell>
          <cell r="V92" t="str">
            <v>A</v>
          </cell>
          <cell r="W92">
            <v>3.77</v>
          </cell>
          <cell r="Y92">
            <v>88787</v>
          </cell>
          <cell r="Z92">
            <v>331177</v>
          </cell>
          <cell r="AA92">
            <v>262979</v>
          </cell>
          <cell r="AB92">
            <v>0.01</v>
          </cell>
          <cell r="AC92">
            <v>0</v>
          </cell>
          <cell r="AD92">
            <v>0</v>
          </cell>
          <cell r="AE92">
            <v>0</v>
          </cell>
          <cell r="AF92" t="str">
            <v>…..%</v>
          </cell>
          <cell r="AG92">
            <v>0</v>
          </cell>
          <cell r="AH92">
            <v>0</v>
          </cell>
          <cell r="AI92">
            <v>0</v>
          </cell>
          <cell r="AJ92" t="str">
            <v>…..%</v>
          </cell>
          <cell r="AK92" t="str">
            <v>A</v>
          </cell>
          <cell r="AL92">
            <v>3.69</v>
          </cell>
          <cell r="AM92"/>
        </row>
        <row r="93">
          <cell r="C93">
            <v>391140</v>
          </cell>
          <cell r="D93" t="str">
            <v>LAB. C.D.M. SERVICE SRL</v>
          </cell>
          <cell r="F93">
            <v>53057</v>
          </cell>
          <cell r="G93">
            <v>200933</v>
          </cell>
          <cell r="H93">
            <v>160058</v>
          </cell>
          <cell r="J93">
            <v>53057</v>
          </cell>
          <cell r="K93">
            <v>200933</v>
          </cell>
          <cell r="L93">
            <v>160058</v>
          </cell>
          <cell r="M93">
            <v>0.01</v>
          </cell>
          <cell r="N93">
            <v>0</v>
          </cell>
          <cell r="O93">
            <v>0</v>
          </cell>
          <cell r="P93">
            <v>0</v>
          </cell>
          <cell r="Q93">
            <v>0.01</v>
          </cell>
          <cell r="R93">
            <v>0</v>
          </cell>
          <cell r="S93">
            <v>0</v>
          </cell>
          <cell r="T93">
            <v>0</v>
          </cell>
          <cell r="U93">
            <v>0.01</v>
          </cell>
          <cell r="V93" t="str">
            <v>A</v>
          </cell>
          <cell r="W93">
            <v>3.77</v>
          </cell>
          <cell r="Y93">
            <v>53057</v>
          </cell>
          <cell r="Z93">
            <v>200933</v>
          </cell>
          <cell r="AA93">
            <v>160058</v>
          </cell>
          <cell r="AB93">
            <v>0.01</v>
          </cell>
          <cell r="AC93">
            <v>0</v>
          </cell>
          <cell r="AD93">
            <v>0</v>
          </cell>
          <cell r="AE93">
            <v>0</v>
          </cell>
          <cell r="AF93" t="str">
            <v>…..%</v>
          </cell>
          <cell r="AG93">
            <v>0</v>
          </cell>
          <cell r="AH93">
            <v>0</v>
          </cell>
          <cell r="AI93">
            <v>0</v>
          </cell>
          <cell r="AJ93" t="str">
            <v>…..%</v>
          </cell>
          <cell r="AK93" t="str">
            <v>A</v>
          </cell>
          <cell r="AL93">
            <v>3.69</v>
          </cell>
          <cell r="AM93"/>
        </row>
        <row r="94">
          <cell r="C94">
            <v>401103</v>
          </cell>
          <cell r="D94" t="str">
            <v xml:space="preserve">B.D.C. GRAZZIANISE S.R.L. (LAB. ANAL. CLIN. SAN GIOVANNI s.n.c.) </v>
          </cell>
          <cell r="F94">
            <v>28095</v>
          </cell>
          <cell r="G94">
            <v>104794</v>
          </cell>
          <cell r="H94">
            <v>83214</v>
          </cell>
          <cell r="J94">
            <v>28095</v>
          </cell>
          <cell r="K94">
            <v>104794</v>
          </cell>
          <cell r="L94">
            <v>83214</v>
          </cell>
          <cell r="M94">
            <v>0.01</v>
          </cell>
          <cell r="N94">
            <v>0</v>
          </cell>
          <cell r="O94">
            <v>0</v>
          </cell>
          <cell r="P94">
            <v>0</v>
          </cell>
          <cell r="Q94">
            <v>0.01</v>
          </cell>
          <cell r="R94">
            <v>0</v>
          </cell>
          <cell r="S94">
            <v>0</v>
          </cell>
          <cell r="T94">
            <v>0</v>
          </cell>
          <cell r="U94">
            <v>0.01</v>
          </cell>
          <cell r="V94" t="str">
            <v>A</v>
          </cell>
          <cell r="W94">
            <v>3.77</v>
          </cell>
          <cell r="Y94">
            <v>28095</v>
          </cell>
          <cell r="Z94">
            <v>104794</v>
          </cell>
          <cell r="AA94">
            <v>83214</v>
          </cell>
          <cell r="AB94">
            <v>0.01</v>
          </cell>
          <cell r="AC94">
            <v>0</v>
          </cell>
          <cell r="AD94">
            <v>0</v>
          </cell>
          <cell r="AE94">
            <v>0</v>
          </cell>
          <cell r="AF94" t="str">
            <v>…..%</v>
          </cell>
          <cell r="AG94">
            <v>0</v>
          </cell>
          <cell r="AH94">
            <v>0</v>
          </cell>
          <cell r="AI94">
            <v>0</v>
          </cell>
          <cell r="AJ94" t="str">
            <v>…..%</v>
          </cell>
          <cell r="AK94" t="str">
            <v>A</v>
          </cell>
          <cell r="AL94">
            <v>3.69</v>
          </cell>
          <cell r="AM94"/>
        </row>
        <row r="95">
          <cell r="C95">
            <v>401104</v>
          </cell>
          <cell r="D95" t="str">
            <v>LAB. ANALITICO DOMITIO SAS</v>
          </cell>
          <cell r="F95">
            <v>89113</v>
          </cell>
          <cell r="G95">
            <v>332391</v>
          </cell>
          <cell r="H95">
            <v>263943</v>
          </cell>
          <cell r="J95">
            <v>89113</v>
          </cell>
          <cell r="K95">
            <v>332391</v>
          </cell>
          <cell r="L95">
            <v>263943</v>
          </cell>
          <cell r="M95">
            <v>0.01</v>
          </cell>
          <cell r="N95">
            <v>0</v>
          </cell>
          <cell r="O95">
            <v>0</v>
          </cell>
          <cell r="P95">
            <v>0</v>
          </cell>
          <cell r="Q95">
            <v>0.01</v>
          </cell>
          <cell r="R95">
            <v>0</v>
          </cell>
          <cell r="S95">
            <v>0</v>
          </cell>
          <cell r="T95">
            <v>0</v>
          </cell>
          <cell r="U95">
            <v>0.01</v>
          </cell>
          <cell r="V95" t="str">
            <v>A</v>
          </cell>
          <cell r="W95">
            <v>3.77</v>
          </cell>
          <cell r="Y95">
            <v>89113</v>
          </cell>
          <cell r="Z95">
            <v>332391</v>
          </cell>
          <cell r="AA95">
            <v>263943</v>
          </cell>
          <cell r="AB95">
            <v>0.01</v>
          </cell>
          <cell r="AC95">
            <v>0</v>
          </cell>
          <cell r="AD95">
            <v>0</v>
          </cell>
          <cell r="AE95">
            <v>0</v>
          </cell>
          <cell r="AF95" t="str">
            <v>…..%</v>
          </cell>
          <cell r="AG95">
            <v>0</v>
          </cell>
          <cell r="AH95">
            <v>0</v>
          </cell>
          <cell r="AI95">
            <v>0</v>
          </cell>
          <cell r="AJ95" t="str">
            <v>…..%</v>
          </cell>
          <cell r="AK95" t="str">
            <v>A</v>
          </cell>
          <cell r="AL95">
            <v>3.69</v>
          </cell>
          <cell r="AM95"/>
        </row>
        <row r="96">
          <cell r="C96">
            <v>401107</v>
          </cell>
          <cell r="D96" t="str">
            <v>PINETA GRANDE S.P.A.</v>
          </cell>
          <cell r="F96">
            <v>5929.4686251298026</v>
          </cell>
          <cell r="G96">
            <v>69805.490000000005</v>
          </cell>
          <cell r="H96">
            <v>63338</v>
          </cell>
          <cell r="J96">
            <v>5553.3855140186915</v>
          </cell>
          <cell r="K96">
            <v>23768.49</v>
          </cell>
          <cell r="L96">
            <v>18874</v>
          </cell>
          <cell r="M96">
            <v>0.01</v>
          </cell>
          <cell r="N96">
            <v>27.81111111111111</v>
          </cell>
          <cell r="O96">
            <v>2503</v>
          </cell>
          <cell r="P96">
            <v>2376</v>
          </cell>
          <cell r="Q96">
            <v>0.01</v>
          </cell>
          <cell r="R96">
            <v>348.27199999999999</v>
          </cell>
          <cell r="S96">
            <v>43534</v>
          </cell>
          <cell r="T96">
            <v>42088</v>
          </cell>
          <cell r="U96">
            <v>0.01</v>
          </cell>
          <cell r="V96" t="str">
            <v>C</v>
          </cell>
          <cell r="W96">
            <v>4.28</v>
          </cell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</row>
        <row r="97">
          <cell r="C97">
            <v>411103</v>
          </cell>
          <cell r="D97" t="str">
            <v>ANALISI CLINICHE- RADIOLOGIA-ECOGRAFIA  DI SILBERSTEIN GLORIA &amp; C SAS</v>
          </cell>
          <cell r="F97">
            <v>18670</v>
          </cell>
          <cell r="G97">
            <v>69639</v>
          </cell>
          <cell r="H97">
            <v>55298</v>
          </cell>
          <cell r="J97">
            <v>18670</v>
          </cell>
          <cell r="K97">
            <v>69639</v>
          </cell>
          <cell r="L97">
            <v>55298</v>
          </cell>
          <cell r="M97">
            <v>0.01</v>
          </cell>
          <cell r="N97">
            <v>0</v>
          </cell>
          <cell r="O97">
            <v>0</v>
          </cell>
          <cell r="P97">
            <v>0</v>
          </cell>
          <cell r="Q97">
            <v>0.01</v>
          </cell>
          <cell r="R97">
            <v>0</v>
          </cell>
          <cell r="S97">
            <v>0</v>
          </cell>
          <cell r="T97">
            <v>0</v>
          </cell>
          <cell r="U97">
            <v>0.01</v>
          </cell>
          <cell r="V97" t="str">
            <v>A</v>
          </cell>
          <cell r="W97">
            <v>3.77</v>
          </cell>
          <cell r="Y97">
            <v>18670</v>
          </cell>
          <cell r="Z97">
            <v>69639</v>
          </cell>
          <cell r="AA97">
            <v>55298</v>
          </cell>
          <cell r="AB97">
            <v>0.01</v>
          </cell>
          <cell r="AC97">
            <v>0</v>
          </cell>
          <cell r="AD97">
            <v>0</v>
          </cell>
          <cell r="AE97">
            <v>0</v>
          </cell>
          <cell r="AF97" t="str">
            <v>…..%</v>
          </cell>
          <cell r="AG97">
            <v>0</v>
          </cell>
          <cell r="AH97">
            <v>0</v>
          </cell>
          <cell r="AI97">
            <v>0</v>
          </cell>
          <cell r="AJ97" t="str">
            <v>…..%</v>
          </cell>
          <cell r="AK97" t="str">
            <v>A</v>
          </cell>
          <cell r="AL97">
            <v>3.69</v>
          </cell>
          <cell r="AM97"/>
        </row>
        <row r="98">
          <cell r="C98">
            <v>411104</v>
          </cell>
          <cell r="D98" t="str">
            <v>CENTRO PATOL.CLIN. SAN GIORGIO SAS</v>
          </cell>
          <cell r="F98">
            <v>45794</v>
          </cell>
          <cell r="G98">
            <v>170868</v>
          </cell>
          <cell r="H98">
            <v>135690</v>
          </cell>
          <cell r="J98">
            <v>45794</v>
          </cell>
          <cell r="K98">
            <v>170868</v>
          </cell>
          <cell r="L98">
            <v>135690</v>
          </cell>
          <cell r="M98">
            <v>0.01</v>
          </cell>
          <cell r="N98">
            <v>0</v>
          </cell>
          <cell r="O98">
            <v>0</v>
          </cell>
          <cell r="P98">
            <v>0</v>
          </cell>
          <cell r="Q98">
            <v>0.01</v>
          </cell>
          <cell r="R98">
            <v>0</v>
          </cell>
          <cell r="S98">
            <v>0</v>
          </cell>
          <cell r="T98">
            <v>0</v>
          </cell>
          <cell r="U98">
            <v>0.01</v>
          </cell>
          <cell r="V98" t="str">
            <v>A</v>
          </cell>
          <cell r="W98">
            <v>3.77</v>
          </cell>
          <cell r="Y98">
            <v>45794</v>
          </cell>
          <cell r="Z98">
            <v>170868</v>
          </cell>
          <cell r="AA98">
            <v>135690</v>
          </cell>
          <cell r="AB98">
            <v>0.01</v>
          </cell>
          <cell r="AC98">
            <v>0</v>
          </cell>
          <cell r="AD98">
            <v>0</v>
          </cell>
          <cell r="AE98">
            <v>0</v>
          </cell>
          <cell r="AF98" t="str">
            <v>…..%</v>
          </cell>
          <cell r="AG98">
            <v>0</v>
          </cell>
          <cell r="AH98">
            <v>0</v>
          </cell>
          <cell r="AI98">
            <v>0</v>
          </cell>
          <cell r="AJ98" t="str">
            <v>…..%</v>
          </cell>
          <cell r="AK98" t="str">
            <v>A</v>
          </cell>
          <cell r="AL98">
            <v>3.69</v>
          </cell>
          <cell r="AM98"/>
        </row>
        <row r="99">
          <cell r="C99">
            <v>411105</v>
          </cell>
          <cell r="D99" t="str">
            <v>CENTRO DIAGNOSTICO LETIZIA SAS</v>
          </cell>
          <cell r="F99">
            <v>15224.999999999998</v>
          </cell>
          <cell r="G99">
            <v>56788</v>
          </cell>
          <cell r="H99">
            <v>45094</v>
          </cell>
          <cell r="J99">
            <v>15224.999999999998</v>
          </cell>
          <cell r="K99">
            <v>56788</v>
          </cell>
          <cell r="L99">
            <v>45094</v>
          </cell>
          <cell r="M99">
            <v>0.01</v>
          </cell>
          <cell r="N99">
            <v>0</v>
          </cell>
          <cell r="O99">
            <v>0</v>
          </cell>
          <cell r="P99">
            <v>0</v>
          </cell>
          <cell r="Q99">
            <v>0.01</v>
          </cell>
          <cell r="R99">
            <v>0</v>
          </cell>
          <cell r="S99">
            <v>0</v>
          </cell>
          <cell r="T99">
            <v>0</v>
          </cell>
          <cell r="U99">
            <v>0.01</v>
          </cell>
          <cell r="V99" t="str">
            <v>A</v>
          </cell>
          <cell r="W99">
            <v>3.77</v>
          </cell>
          <cell r="Y99">
            <v>15225</v>
          </cell>
          <cell r="Z99">
            <v>56788</v>
          </cell>
          <cell r="AA99">
            <v>45094</v>
          </cell>
          <cell r="AB99">
            <v>0.01</v>
          </cell>
          <cell r="AC99">
            <v>0</v>
          </cell>
          <cell r="AD99">
            <v>0</v>
          </cell>
          <cell r="AE99">
            <v>0</v>
          </cell>
          <cell r="AF99" t="str">
            <v>…..%</v>
          </cell>
          <cell r="AG99">
            <v>0</v>
          </cell>
          <cell r="AH99">
            <v>0</v>
          </cell>
          <cell r="AI99">
            <v>0</v>
          </cell>
          <cell r="AJ99" t="str">
            <v>…..%</v>
          </cell>
          <cell r="AK99" t="str">
            <v>A</v>
          </cell>
          <cell r="AL99">
            <v>3.69</v>
          </cell>
          <cell r="AM99"/>
        </row>
        <row r="100">
          <cell r="C100">
            <v>421104</v>
          </cell>
          <cell r="D100" t="str">
            <v>CENTRO DIAGNOSTICO POCCIA DEL DOTTOR POCCIA &amp; C SAS</v>
          </cell>
          <cell r="F100">
            <v>98948.999999999985</v>
          </cell>
          <cell r="G100">
            <v>378973</v>
          </cell>
          <cell r="H100">
            <v>300932</v>
          </cell>
          <cell r="J100">
            <v>98880.999999999985</v>
          </cell>
          <cell r="K100">
            <v>371393.54</v>
          </cell>
          <cell r="L100">
            <v>293737.58</v>
          </cell>
          <cell r="M100">
            <v>0.01</v>
          </cell>
          <cell r="N100">
            <v>68</v>
          </cell>
          <cell r="O100">
            <v>7579.46</v>
          </cell>
          <cell r="P100">
            <v>7194.42</v>
          </cell>
          <cell r="Q100">
            <v>0.01</v>
          </cell>
          <cell r="R100">
            <v>0</v>
          </cell>
          <cell r="S100">
            <v>0</v>
          </cell>
          <cell r="T100">
            <v>0</v>
          </cell>
          <cell r="U100">
            <v>0.01</v>
          </cell>
          <cell r="V100" t="str">
            <v>B</v>
          </cell>
          <cell r="W100">
            <v>3.91</v>
          </cell>
          <cell r="Y100">
            <v>98881</v>
          </cell>
          <cell r="Z100">
            <v>371393.54</v>
          </cell>
          <cell r="AA100">
            <v>293737.58</v>
          </cell>
          <cell r="AB100">
            <v>0.01</v>
          </cell>
          <cell r="AC100">
            <v>68</v>
          </cell>
          <cell r="AD100">
            <v>7579.46</v>
          </cell>
          <cell r="AE100">
            <v>7194.42</v>
          </cell>
          <cell r="AF100" t="str">
            <v>…..%</v>
          </cell>
          <cell r="AG100">
            <v>0</v>
          </cell>
          <cell r="AH100">
            <v>0</v>
          </cell>
          <cell r="AI100">
            <v>0</v>
          </cell>
          <cell r="AJ100" t="str">
            <v>…..%</v>
          </cell>
          <cell r="AK100" t="str">
            <v>B</v>
          </cell>
          <cell r="AL100">
            <v>3.79</v>
          </cell>
          <cell r="AM100"/>
        </row>
        <row r="101">
          <cell r="C101">
            <v>431103</v>
          </cell>
          <cell r="D101" t="str">
            <v>BRONGO PALMIERI   S.A.S.</v>
          </cell>
          <cell r="F101">
            <v>50577</v>
          </cell>
          <cell r="G101">
            <v>188702</v>
          </cell>
          <cell r="H101">
            <v>149852</v>
          </cell>
          <cell r="J101">
            <v>50577</v>
          </cell>
          <cell r="K101">
            <v>188702</v>
          </cell>
          <cell r="L101">
            <v>149852</v>
          </cell>
          <cell r="M101">
            <v>0.01</v>
          </cell>
          <cell r="N101">
            <v>0</v>
          </cell>
          <cell r="O101">
            <v>0</v>
          </cell>
          <cell r="P101">
            <v>0</v>
          </cell>
          <cell r="Q101">
            <v>0.01</v>
          </cell>
          <cell r="R101">
            <v>0</v>
          </cell>
          <cell r="S101">
            <v>0</v>
          </cell>
          <cell r="T101">
            <v>0</v>
          </cell>
          <cell r="U101">
            <v>0.01</v>
          </cell>
          <cell r="V101" t="str">
            <v>A</v>
          </cell>
          <cell r="W101">
            <v>3.77</v>
          </cell>
          <cell r="Y101">
            <v>50577</v>
          </cell>
          <cell r="Z101">
            <v>188702</v>
          </cell>
          <cell r="AA101">
            <v>149852</v>
          </cell>
          <cell r="AB101">
            <v>0.01</v>
          </cell>
          <cell r="AC101">
            <v>0</v>
          </cell>
          <cell r="AD101">
            <v>0</v>
          </cell>
          <cell r="AE101">
            <v>0</v>
          </cell>
          <cell r="AF101" t="str">
            <v>…..%</v>
          </cell>
          <cell r="AG101">
            <v>0</v>
          </cell>
          <cell r="AH101">
            <v>0</v>
          </cell>
          <cell r="AI101">
            <v>0</v>
          </cell>
          <cell r="AJ101" t="str">
            <v>…..%</v>
          </cell>
          <cell r="AK101" t="str">
            <v>A</v>
          </cell>
          <cell r="AL101">
            <v>3.69</v>
          </cell>
          <cell r="AM101"/>
        </row>
        <row r="102">
          <cell r="C102">
            <v>431105</v>
          </cell>
          <cell r="D102" t="str">
            <v>LAB. FARTRELL srl</v>
          </cell>
          <cell r="F102">
            <v>52378</v>
          </cell>
          <cell r="G102">
            <v>200610</v>
          </cell>
          <cell r="H102">
            <v>159298</v>
          </cell>
          <cell r="J102">
            <v>52378</v>
          </cell>
          <cell r="K102">
            <v>200610</v>
          </cell>
          <cell r="L102">
            <v>159298</v>
          </cell>
          <cell r="M102">
            <v>0.01</v>
          </cell>
          <cell r="N102">
            <v>0</v>
          </cell>
          <cell r="O102">
            <v>0</v>
          </cell>
          <cell r="P102">
            <v>0</v>
          </cell>
          <cell r="Q102">
            <v>0.01</v>
          </cell>
          <cell r="R102">
            <v>0</v>
          </cell>
          <cell r="S102">
            <v>0</v>
          </cell>
          <cell r="T102">
            <v>0</v>
          </cell>
          <cell r="U102">
            <v>0.01</v>
          </cell>
          <cell r="V102" t="str">
            <v>A</v>
          </cell>
          <cell r="W102">
            <v>3.77</v>
          </cell>
          <cell r="Y102">
            <v>26189</v>
          </cell>
          <cell r="Z102">
            <v>100305</v>
          </cell>
          <cell r="AA102">
            <v>79649</v>
          </cell>
          <cell r="AB102">
            <v>0.01</v>
          </cell>
          <cell r="AC102">
            <v>0</v>
          </cell>
          <cell r="AD102">
            <v>0</v>
          </cell>
          <cell r="AE102">
            <v>0</v>
          </cell>
          <cell r="AF102" t="str">
            <v>…..%</v>
          </cell>
          <cell r="AG102">
            <v>0</v>
          </cell>
          <cell r="AH102">
            <v>0</v>
          </cell>
          <cell r="AI102">
            <v>0</v>
          </cell>
          <cell r="AJ102" t="str">
            <v>…..%</v>
          </cell>
          <cell r="AK102" t="str">
            <v>A</v>
          </cell>
          <cell r="AL102">
            <v>3.69</v>
          </cell>
          <cell r="AM102"/>
        </row>
        <row r="103">
          <cell r="C103">
            <v>431107</v>
          </cell>
          <cell r="D103" t="str">
            <v>LAB. ANALISI MAONE DI MIELE  S.N.C. DI MIELE R.&amp; C.</v>
          </cell>
          <cell r="F103">
            <v>28842.999999999993</v>
          </cell>
          <cell r="G103">
            <v>107621.99999999999</v>
          </cell>
          <cell r="H103">
            <v>85466</v>
          </cell>
          <cell r="J103">
            <v>28842.999999999993</v>
          </cell>
          <cell r="K103">
            <v>107621.99999999999</v>
          </cell>
          <cell r="L103">
            <v>85466</v>
          </cell>
          <cell r="M103">
            <v>7.0000000000000007E-2</v>
          </cell>
          <cell r="N103">
            <v>0</v>
          </cell>
          <cell r="O103">
            <v>0</v>
          </cell>
          <cell r="P103">
            <v>0</v>
          </cell>
          <cell r="Q103">
            <v>7.0000000000000007E-2</v>
          </cell>
          <cell r="R103">
            <v>0</v>
          </cell>
          <cell r="S103">
            <v>0</v>
          </cell>
          <cell r="T103">
            <v>0</v>
          </cell>
          <cell r="U103">
            <v>7.0000000000000007E-2</v>
          </cell>
          <cell r="V103" t="str">
            <v>A</v>
          </cell>
          <cell r="W103">
            <v>3.77</v>
          </cell>
          <cell r="Y103">
            <v>28843</v>
          </cell>
          <cell r="Z103">
            <v>107622</v>
          </cell>
          <cell r="AA103">
            <v>85466</v>
          </cell>
          <cell r="AB103">
            <v>7.0000000000000007E-2</v>
          </cell>
          <cell r="AC103">
            <v>0</v>
          </cell>
          <cell r="AD103">
            <v>0</v>
          </cell>
          <cell r="AE103">
            <v>0</v>
          </cell>
          <cell r="AF103" t="str">
            <v>…..%</v>
          </cell>
          <cell r="AG103">
            <v>0</v>
          </cell>
          <cell r="AH103">
            <v>0</v>
          </cell>
          <cell r="AI103">
            <v>0</v>
          </cell>
          <cell r="AJ103" t="str">
            <v>…..%</v>
          </cell>
          <cell r="AK103" t="str">
            <v>A</v>
          </cell>
          <cell r="AL103">
            <v>3.69</v>
          </cell>
          <cell r="AM103"/>
        </row>
        <row r="104">
          <cell r="C104" t="str">
            <v>AGG201</v>
          </cell>
          <cell r="D104" t="str">
            <v xml:space="preserve">RETE LABS </v>
          </cell>
          <cell r="F104">
            <v>89046</v>
          </cell>
          <cell r="G104">
            <v>456281</v>
          </cell>
          <cell r="H104">
            <v>372333</v>
          </cell>
          <cell r="J104">
            <v>88453</v>
          </cell>
          <cell r="K104">
            <v>397155</v>
          </cell>
          <cell r="L104">
            <v>315370</v>
          </cell>
          <cell r="M104">
            <v>0.06</v>
          </cell>
          <cell r="N104">
            <v>149</v>
          </cell>
          <cell r="O104">
            <v>11202</v>
          </cell>
          <cell r="P104">
            <v>10633</v>
          </cell>
          <cell r="Q104">
            <v>0.06</v>
          </cell>
          <cell r="R104">
            <v>444</v>
          </cell>
          <cell r="S104">
            <v>47924</v>
          </cell>
          <cell r="T104">
            <v>46330</v>
          </cell>
          <cell r="U104">
            <v>0.06</v>
          </cell>
          <cell r="V104" t="str">
            <v>C</v>
          </cell>
          <cell r="W104">
            <v>4.28</v>
          </cell>
          <cell r="Y104">
            <v>88453</v>
          </cell>
          <cell r="Z104">
            <v>397155</v>
          </cell>
          <cell r="AA104">
            <v>315370</v>
          </cell>
          <cell r="AB104">
            <v>0.06</v>
          </cell>
          <cell r="AC104">
            <v>149</v>
          </cell>
          <cell r="AD104">
            <v>11202</v>
          </cell>
          <cell r="AE104">
            <v>10633</v>
          </cell>
          <cell r="AF104">
            <v>0.01</v>
          </cell>
          <cell r="AG104">
            <v>444</v>
          </cell>
          <cell r="AH104">
            <v>47924</v>
          </cell>
          <cell r="AI104">
            <v>46330</v>
          </cell>
          <cell r="AJ104">
            <v>0.06</v>
          </cell>
          <cell r="AK104" t="str">
            <v>C</v>
          </cell>
          <cell r="AL104">
            <v>4.46</v>
          </cell>
          <cell r="AM104"/>
        </row>
        <row r="105">
          <cell r="C105" t="str">
            <v>AGG202</v>
          </cell>
          <cell r="D105" t="str">
            <v>Life Labs S.C.a R.L.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0.01</v>
          </cell>
          <cell r="N105"/>
          <cell r="O105"/>
          <cell r="P105"/>
          <cell r="Q105">
            <v>0.01</v>
          </cell>
          <cell r="R105"/>
          <cell r="S105"/>
          <cell r="T105"/>
          <cell r="U105">
            <v>0.01</v>
          </cell>
          <cell r="V105"/>
          <cell r="W105"/>
          <cell r="Y105">
            <v>294592.8330480149</v>
          </cell>
          <cell r="Z105">
            <v>1170113.2338327901</v>
          </cell>
          <cell r="AA105">
            <v>943777.83999999985</v>
          </cell>
          <cell r="AB105">
            <v>0.01</v>
          </cell>
          <cell r="AC105">
            <v>1350.6216594138102</v>
          </cell>
          <cell r="AD105">
            <v>121555.30934724292</v>
          </cell>
          <cell r="AE105">
            <v>120077.00000000001</v>
          </cell>
          <cell r="AF105">
            <v>0.01</v>
          </cell>
          <cell r="AG105">
            <v>5744.9609964689225</v>
          </cell>
          <cell r="AH105">
            <v>718088.92455861531</v>
          </cell>
          <cell r="AI105">
            <v>333194</v>
          </cell>
          <cell r="AJ105">
            <v>0.01</v>
          </cell>
          <cell r="AK105" t="str">
            <v>C</v>
          </cell>
          <cell r="AL105">
            <v>4.46</v>
          </cell>
          <cell r="AM105"/>
        </row>
        <row r="106">
          <cell r="C106" t="str">
            <v>AGG203</v>
          </cell>
          <cell r="D106" t="str">
            <v>laboratori in rete - Alfa Center</v>
          </cell>
          <cell r="F106">
            <v>248324.85166072115</v>
          </cell>
          <cell r="G106">
            <v>965811.71468904428</v>
          </cell>
          <cell r="H106">
            <v>773484.8351113539</v>
          </cell>
          <cell r="J106">
            <v>248117.85166072115</v>
          </cell>
          <cell r="K106">
            <v>949480.71468904428</v>
          </cell>
          <cell r="L106">
            <v>757938.8351113539</v>
          </cell>
          <cell r="M106">
            <v>0.01</v>
          </cell>
          <cell r="N106">
            <v>207</v>
          </cell>
          <cell r="O106">
            <v>16331</v>
          </cell>
          <cell r="P106">
            <v>15546</v>
          </cell>
          <cell r="Q106">
            <v>0.01</v>
          </cell>
          <cell r="R106">
            <v>0</v>
          </cell>
          <cell r="S106">
            <v>0</v>
          </cell>
          <cell r="T106">
            <v>0</v>
          </cell>
          <cell r="U106">
            <v>0.01</v>
          </cell>
          <cell r="V106" t="str">
            <v>A</v>
          </cell>
          <cell r="W106">
            <v>3.77</v>
          </cell>
          <cell r="Y106">
            <v>220103</v>
          </cell>
          <cell r="Z106">
            <v>820984</v>
          </cell>
          <cell r="AA106">
            <v>651921</v>
          </cell>
          <cell r="AB106">
            <v>0.01</v>
          </cell>
          <cell r="AC106">
            <v>207</v>
          </cell>
          <cell r="AD106">
            <v>16331</v>
          </cell>
          <cell r="AE106">
            <v>15546</v>
          </cell>
          <cell r="AF106">
            <v>0.01</v>
          </cell>
          <cell r="AG106">
            <v>0</v>
          </cell>
          <cell r="AH106">
            <v>0</v>
          </cell>
          <cell r="AI106">
            <v>0</v>
          </cell>
          <cell r="AJ106" t="str">
            <v>…..%</v>
          </cell>
          <cell r="AK106" t="str">
            <v>A</v>
          </cell>
          <cell r="AL106">
            <v>3.69</v>
          </cell>
          <cell r="AM106"/>
        </row>
        <row r="107">
          <cell r="C107" t="str">
            <v>AGG204</v>
          </cell>
          <cell r="D107" t="str">
            <v>INTERLAB CASERTA</v>
          </cell>
          <cell r="F107">
            <v>105282</v>
          </cell>
          <cell r="G107">
            <v>395892</v>
          </cell>
          <cell r="H107">
            <v>314909</v>
          </cell>
          <cell r="J107">
            <v>105243</v>
          </cell>
          <cell r="K107">
            <v>392557</v>
          </cell>
          <cell r="L107">
            <v>311719</v>
          </cell>
          <cell r="M107">
            <v>0.01</v>
          </cell>
          <cell r="N107">
            <v>39</v>
          </cell>
          <cell r="O107">
            <v>3335</v>
          </cell>
          <cell r="P107">
            <v>3190</v>
          </cell>
          <cell r="Q107">
            <v>0.01</v>
          </cell>
          <cell r="R107">
            <v>0</v>
          </cell>
          <cell r="S107">
            <v>0</v>
          </cell>
          <cell r="T107">
            <v>0</v>
          </cell>
          <cell r="U107">
            <v>0.01</v>
          </cell>
          <cell r="V107" t="str">
            <v>A</v>
          </cell>
          <cell r="W107">
            <v>3.77</v>
          </cell>
          <cell r="Y107">
            <v>105243</v>
          </cell>
          <cell r="Z107">
            <v>392557</v>
          </cell>
          <cell r="AA107">
            <v>311719</v>
          </cell>
          <cell r="AB107">
            <v>0.01</v>
          </cell>
          <cell r="AC107">
            <v>39</v>
          </cell>
          <cell r="AD107">
            <v>3335</v>
          </cell>
          <cell r="AE107">
            <v>3190</v>
          </cell>
          <cell r="AF107">
            <v>0.01</v>
          </cell>
          <cell r="AG107">
            <v>0</v>
          </cell>
          <cell r="AH107">
            <v>0</v>
          </cell>
          <cell r="AI107">
            <v>0</v>
          </cell>
          <cell r="AJ107" t="str">
            <v>…..%</v>
          </cell>
          <cell r="AK107" t="str">
            <v>A</v>
          </cell>
          <cell r="AL107">
            <v>3.69</v>
          </cell>
          <cell r="AM107"/>
        </row>
        <row r="108">
          <cell r="C108" t="str">
            <v>AGG205</v>
          </cell>
          <cell r="D108" t="str">
            <v>NetworkMedicine  -CDC spa</v>
          </cell>
          <cell r="F108">
            <v>145106.49999999997</v>
          </cell>
          <cell r="G108">
            <v>543425.29999999993</v>
          </cell>
          <cell r="H108">
            <v>431875.4</v>
          </cell>
          <cell r="J108">
            <v>145106.49999999997</v>
          </cell>
          <cell r="K108">
            <v>543425.29999999993</v>
          </cell>
          <cell r="L108">
            <v>431875.4</v>
          </cell>
          <cell r="M108">
            <v>0.01</v>
          </cell>
          <cell r="N108">
            <v>0</v>
          </cell>
          <cell r="O108">
            <v>0</v>
          </cell>
          <cell r="P108">
            <v>0</v>
          </cell>
          <cell r="Q108">
            <v>0.01</v>
          </cell>
          <cell r="R108">
            <v>0</v>
          </cell>
          <cell r="S108">
            <v>0</v>
          </cell>
          <cell r="T108">
            <v>0</v>
          </cell>
          <cell r="U108">
            <v>0.01</v>
          </cell>
          <cell r="V108" t="str">
            <v>A</v>
          </cell>
          <cell r="W108">
            <v>3.77</v>
          </cell>
          <cell r="Y108">
            <v>131915</v>
          </cell>
          <cell r="Z108">
            <v>494023</v>
          </cell>
          <cell r="AA108">
            <v>392614</v>
          </cell>
          <cell r="AB108">
            <v>0.01</v>
          </cell>
          <cell r="AC108">
            <v>0</v>
          </cell>
          <cell r="AD108">
            <v>0</v>
          </cell>
          <cell r="AE108">
            <v>0</v>
          </cell>
          <cell r="AF108" t="str">
            <v>…..%</v>
          </cell>
          <cell r="AG108">
            <v>0</v>
          </cell>
          <cell r="AH108">
            <v>0</v>
          </cell>
          <cell r="AI108">
            <v>0</v>
          </cell>
          <cell r="AJ108" t="str">
            <v>…..%</v>
          </cell>
          <cell r="AK108" t="str">
            <v>A</v>
          </cell>
          <cell r="AL108">
            <v>3.69</v>
          </cell>
          <cell r="AM108"/>
        </row>
        <row r="109">
          <cell r="C109" t="str">
            <v>AGG206</v>
          </cell>
          <cell r="D109" t="str">
            <v>PASTEUR LAB (CONTRATTO DI RETE DI IMPRESE)</v>
          </cell>
          <cell r="F109">
            <v>180243.42542319853</v>
          </cell>
          <cell r="G109">
            <v>1293110.5014534343</v>
          </cell>
          <cell r="H109">
            <v>1110154.1000000001</v>
          </cell>
          <cell r="J109">
            <v>174426.42542319853</v>
          </cell>
          <cell r="K109">
            <v>783172.50145343435</v>
          </cell>
          <cell r="L109">
            <v>621896.10000000009</v>
          </cell>
          <cell r="M109">
            <v>0.01</v>
          </cell>
          <cell r="N109">
            <v>3585</v>
          </cell>
          <cell r="O109">
            <v>268855</v>
          </cell>
          <cell r="P109">
            <v>255193</v>
          </cell>
          <cell r="Q109">
            <v>0.01</v>
          </cell>
          <cell r="R109">
            <v>2232</v>
          </cell>
          <cell r="S109">
            <v>241083</v>
          </cell>
          <cell r="T109">
            <v>233065</v>
          </cell>
          <cell r="U109">
            <v>0.01</v>
          </cell>
          <cell r="V109" t="str">
            <v>C</v>
          </cell>
          <cell r="W109">
            <v>4.28</v>
          </cell>
          <cell r="Y109">
            <v>146120</v>
          </cell>
          <cell r="Z109">
            <v>656077</v>
          </cell>
          <cell r="AA109">
            <v>520973</v>
          </cell>
          <cell r="AB109">
            <v>0.01</v>
          </cell>
          <cell r="AC109">
            <v>3585</v>
          </cell>
          <cell r="AD109">
            <v>268855</v>
          </cell>
          <cell r="AE109">
            <v>255193</v>
          </cell>
          <cell r="AF109">
            <v>0.01</v>
          </cell>
          <cell r="AG109">
            <v>2232</v>
          </cell>
          <cell r="AH109">
            <v>241083</v>
          </cell>
          <cell r="AI109">
            <v>233065</v>
          </cell>
          <cell r="AJ109">
            <v>0.01</v>
          </cell>
          <cell r="AK109" t="str">
            <v>C</v>
          </cell>
          <cell r="AL109">
            <v>4.46</v>
          </cell>
          <cell r="AM109"/>
        </row>
        <row r="110">
          <cell r="C110" t="str">
            <v>AGG207</v>
          </cell>
          <cell r="D110" t="str">
            <v>PINETALAB s.c.a.r.l</v>
          </cell>
          <cell r="F110">
            <v>18914.583333333336</v>
          </cell>
          <cell r="G110">
            <v>150564.75</v>
          </cell>
          <cell r="H110">
            <v>131309.5</v>
          </cell>
          <cell r="J110">
            <v>18258.333333333336</v>
          </cell>
          <cell r="K110">
            <v>81980.5</v>
          </cell>
          <cell r="L110">
            <v>65098.25</v>
          </cell>
          <cell r="M110">
            <v>0.01</v>
          </cell>
          <cell r="N110">
            <v>70</v>
          </cell>
          <cell r="O110">
            <v>5240.0833333333339</v>
          </cell>
          <cell r="P110">
            <v>4973.5</v>
          </cell>
          <cell r="Q110">
            <v>0.01</v>
          </cell>
          <cell r="R110">
            <v>586.25</v>
          </cell>
          <cell r="S110">
            <v>63344.166666666664</v>
          </cell>
          <cell r="T110">
            <v>61237.75</v>
          </cell>
          <cell r="U110">
            <v>0.01</v>
          </cell>
          <cell r="V110" t="str">
            <v>C</v>
          </cell>
          <cell r="W110">
            <v>4.28</v>
          </cell>
          <cell r="Y110">
            <v>31300</v>
          </cell>
          <cell r="Z110">
            <v>140538</v>
          </cell>
          <cell r="AA110">
            <v>111597</v>
          </cell>
          <cell r="AB110">
            <v>0.01</v>
          </cell>
          <cell r="AC110">
            <v>120</v>
          </cell>
          <cell r="AD110">
            <v>8983</v>
          </cell>
          <cell r="AE110">
            <v>8526</v>
          </cell>
          <cell r="AF110">
            <v>0.01</v>
          </cell>
          <cell r="AG110">
            <v>1005</v>
          </cell>
          <cell r="AH110">
            <v>108590</v>
          </cell>
          <cell r="AI110">
            <v>104979</v>
          </cell>
          <cell r="AJ110">
            <v>0.01</v>
          </cell>
          <cell r="AK110" t="str">
            <v>C</v>
          </cell>
          <cell r="AL110">
            <v>4.46</v>
          </cell>
          <cell r="AM110"/>
        </row>
        <row r="111">
          <cell r="C111" t="str">
            <v>AGG208</v>
          </cell>
          <cell r="D111" t="str">
            <v>BIOLOGIA FUTURA S.C. A R.L.</v>
          </cell>
          <cell r="F111">
            <v>96057</v>
          </cell>
          <cell r="G111">
            <v>812462.91999999993</v>
          </cell>
          <cell r="H111">
            <v>731531.90999999992</v>
          </cell>
          <cell r="J111">
            <v>92563</v>
          </cell>
          <cell r="K111">
            <v>415609.76</v>
          </cell>
          <cell r="L111">
            <v>344646.95</v>
          </cell>
          <cell r="M111">
            <v>0.01</v>
          </cell>
          <cell r="N111">
            <v>1139</v>
          </cell>
          <cell r="O111">
            <v>102509.36</v>
          </cell>
          <cell r="P111">
            <v>101999.36</v>
          </cell>
          <cell r="Q111">
            <v>0.01</v>
          </cell>
          <cell r="R111">
            <v>2355</v>
          </cell>
          <cell r="S111">
            <v>294343.8</v>
          </cell>
          <cell r="T111">
            <v>284885.59999999998</v>
          </cell>
          <cell r="U111">
            <v>0.01</v>
          </cell>
          <cell r="V111" t="str">
            <v>C</v>
          </cell>
          <cell r="W111">
            <v>4.28</v>
          </cell>
          <cell r="Y111">
            <v>0</v>
          </cell>
          <cell r="Z111">
            <v>0</v>
          </cell>
          <cell r="AA111">
            <v>0</v>
          </cell>
          <cell r="AB111" t="str">
            <v>…..%</v>
          </cell>
          <cell r="AC111">
            <v>0</v>
          </cell>
          <cell r="AD111">
            <v>0</v>
          </cell>
          <cell r="AE111">
            <v>0</v>
          </cell>
          <cell r="AF111" t="str">
            <v>…..%</v>
          </cell>
          <cell r="AG111">
            <v>0</v>
          </cell>
          <cell r="AH111">
            <v>0</v>
          </cell>
          <cell r="AI111">
            <v>0</v>
          </cell>
          <cell r="AJ111" t="str">
            <v>…..%</v>
          </cell>
          <cell r="AK111" t="str">
            <v>__</v>
          </cell>
          <cell r="AL111" t="str">
            <v>€ _,__</v>
          </cell>
          <cell r="AM111"/>
        </row>
        <row r="112">
          <cell r="C112" t="str">
            <v>AGG209</v>
          </cell>
          <cell r="D112" t="str">
            <v>MIMINA LAB -Centro Medico Cales</v>
          </cell>
          <cell r="F112">
            <v>58074.999999999993</v>
          </cell>
          <cell r="G112">
            <v>217307</v>
          </cell>
          <cell r="H112">
            <v>172670</v>
          </cell>
          <cell r="J112">
            <v>58074.999999999993</v>
          </cell>
          <cell r="K112">
            <v>217307</v>
          </cell>
          <cell r="L112">
            <v>172670</v>
          </cell>
          <cell r="M112">
            <v>0.01</v>
          </cell>
          <cell r="N112">
            <v>0</v>
          </cell>
          <cell r="O112">
            <v>0</v>
          </cell>
          <cell r="P112">
            <v>0</v>
          </cell>
          <cell r="Q112">
            <v>0.01</v>
          </cell>
          <cell r="R112">
            <v>0</v>
          </cell>
          <cell r="S112">
            <v>0</v>
          </cell>
          <cell r="T112">
            <v>0</v>
          </cell>
          <cell r="U112">
            <v>0.01</v>
          </cell>
          <cell r="V112" t="str">
            <v>A</v>
          </cell>
          <cell r="W112">
            <v>3.77</v>
          </cell>
          <cell r="Y112">
            <v>58075</v>
          </cell>
          <cell r="Z112">
            <v>217307</v>
          </cell>
          <cell r="AA112">
            <v>172670</v>
          </cell>
          <cell r="AB112">
            <v>0.01</v>
          </cell>
          <cell r="AC112">
            <v>0</v>
          </cell>
          <cell r="AD112">
            <v>0</v>
          </cell>
          <cell r="AE112">
            <v>0</v>
          </cell>
          <cell r="AF112" t="str">
            <v>…..%</v>
          </cell>
          <cell r="AG112">
            <v>0</v>
          </cell>
          <cell r="AH112">
            <v>0</v>
          </cell>
          <cell r="AI112">
            <v>0</v>
          </cell>
          <cell r="AJ112" t="str">
            <v>…..%</v>
          </cell>
          <cell r="AK112" t="str">
            <v>A</v>
          </cell>
          <cell r="AL112">
            <v>3.69</v>
          </cell>
          <cell r="AM112"/>
        </row>
        <row r="113">
          <cell r="C113" t="str">
            <v>AGG230</v>
          </cell>
          <cell r="D113" t="str">
            <v>GAM CENTER RETE D'IMPRESE</v>
          </cell>
          <cell r="F113">
            <v>64899.999999999993</v>
          </cell>
          <cell r="G113">
            <v>243146</v>
          </cell>
          <cell r="H113">
            <v>193250</v>
          </cell>
          <cell r="J113">
            <v>64899.999999999993</v>
          </cell>
          <cell r="K113">
            <v>243146</v>
          </cell>
          <cell r="L113">
            <v>193250</v>
          </cell>
          <cell r="M113">
            <v>0.01</v>
          </cell>
          <cell r="N113">
            <v>0</v>
          </cell>
          <cell r="O113">
            <v>0</v>
          </cell>
          <cell r="P113">
            <v>0</v>
          </cell>
          <cell r="Q113">
            <v>0.01</v>
          </cell>
          <cell r="R113">
            <v>0</v>
          </cell>
          <cell r="S113">
            <v>0</v>
          </cell>
          <cell r="T113">
            <v>0</v>
          </cell>
          <cell r="U113">
            <v>0.01</v>
          </cell>
          <cell r="V113" t="str">
            <v>A</v>
          </cell>
          <cell r="W113">
            <v>3.77</v>
          </cell>
          <cell r="Y113">
            <v>64900</v>
          </cell>
          <cell r="Z113">
            <v>243146</v>
          </cell>
          <cell r="AA113">
            <v>193250</v>
          </cell>
          <cell r="AB113">
            <v>0.01</v>
          </cell>
          <cell r="AC113">
            <v>0</v>
          </cell>
          <cell r="AD113">
            <v>0</v>
          </cell>
          <cell r="AE113">
            <v>0</v>
          </cell>
          <cell r="AF113" t="str">
            <v>…..%</v>
          </cell>
          <cell r="AG113">
            <v>0</v>
          </cell>
          <cell r="AH113">
            <v>0</v>
          </cell>
          <cell r="AI113">
            <v>0</v>
          </cell>
          <cell r="AJ113" t="str">
            <v>…..%</v>
          </cell>
          <cell r="AK113" t="str">
            <v>A</v>
          </cell>
          <cell r="AL113">
            <v>3.69</v>
          </cell>
          <cell r="AM113"/>
        </row>
        <row r="114">
          <cell r="C114" t="str">
            <v>AGG248</v>
          </cell>
          <cell r="D114" t="str">
            <v>SAN CARLO S.R.L.</v>
          </cell>
          <cell r="F114">
            <v>529290.10788592673</v>
          </cell>
          <cell r="G114">
            <v>2796753.8537597992</v>
          </cell>
          <cell r="H114">
            <v>2362246.6992496229</v>
          </cell>
          <cell r="J114">
            <v>520339.10788592679</v>
          </cell>
          <cell r="K114">
            <v>1950093.8537597989</v>
          </cell>
          <cell r="L114">
            <v>1548536.6992496229</v>
          </cell>
          <cell r="M114">
            <v>0.01</v>
          </cell>
          <cell r="N114">
            <v>3639</v>
          </cell>
          <cell r="O114">
            <v>272949</v>
          </cell>
          <cell r="P114">
            <v>259078</v>
          </cell>
          <cell r="Q114">
            <v>0.01</v>
          </cell>
          <cell r="R114">
            <v>5312</v>
          </cell>
          <cell r="S114">
            <v>573711</v>
          </cell>
          <cell r="T114">
            <v>554632</v>
          </cell>
          <cell r="U114">
            <v>0.01</v>
          </cell>
          <cell r="V114" t="str">
            <v>C</v>
          </cell>
          <cell r="W114">
            <v>4.28</v>
          </cell>
          <cell r="Y114">
            <v>522101</v>
          </cell>
          <cell r="Z114">
            <v>1999649</v>
          </cell>
          <cell r="AA114">
            <v>1587866</v>
          </cell>
          <cell r="AB114">
            <v>0.01</v>
          </cell>
          <cell r="AC114">
            <v>3639</v>
          </cell>
          <cell r="AD114">
            <v>272949</v>
          </cell>
          <cell r="AE114">
            <v>259078</v>
          </cell>
          <cell r="AF114">
            <v>0.01</v>
          </cell>
          <cell r="AG114">
            <v>5312</v>
          </cell>
          <cell r="AH114">
            <v>573711</v>
          </cell>
          <cell r="AI114">
            <v>554632</v>
          </cell>
          <cell r="AJ114">
            <v>0.01</v>
          </cell>
          <cell r="AK114" t="str">
            <v>C</v>
          </cell>
          <cell r="AL114">
            <v>4.46</v>
          </cell>
          <cell r="AM114"/>
        </row>
        <row r="115">
          <cell r="C115" t="str">
            <v>AGG256</v>
          </cell>
          <cell r="D115" t="str">
            <v>Consorzio Igea</v>
          </cell>
          <cell r="F115">
            <v>158072.42452357727</v>
          </cell>
          <cell r="G115">
            <v>589021.17250390956</v>
          </cell>
          <cell r="H115">
            <v>464545.41308864619</v>
          </cell>
          <cell r="J115">
            <v>157995.42452357727</v>
          </cell>
          <cell r="K115">
            <v>583178.17250390956</v>
          </cell>
          <cell r="L115">
            <v>458992.41308864619</v>
          </cell>
          <cell r="M115">
            <v>0.01</v>
          </cell>
          <cell r="N115">
            <v>77</v>
          </cell>
          <cell r="O115">
            <v>5843</v>
          </cell>
          <cell r="P115">
            <v>5553</v>
          </cell>
          <cell r="Q115">
            <v>0.01</v>
          </cell>
          <cell r="R115">
            <v>0</v>
          </cell>
          <cell r="S115">
            <v>0</v>
          </cell>
          <cell r="T115">
            <v>0</v>
          </cell>
          <cell r="U115">
            <v>0.01</v>
          </cell>
          <cell r="V115" t="str">
            <v>B</v>
          </cell>
          <cell r="W115">
            <v>3.91</v>
          </cell>
          <cell r="Y115">
            <v>179031</v>
          </cell>
          <cell r="Z115">
            <v>685690</v>
          </cell>
          <cell r="AA115">
            <v>544488</v>
          </cell>
          <cell r="AB115">
            <v>0.01</v>
          </cell>
          <cell r="AC115">
            <v>77</v>
          </cell>
          <cell r="AD115">
            <v>5843</v>
          </cell>
          <cell r="AE115">
            <v>5553</v>
          </cell>
          <cell r="AF115">
            <v>0.01</v>
          </cell>
          <cell r="AG115">
            <v>0</v>
          </cell>
          <cell r="AH115">
            <v>0</v>
          </cell>
          <cell r="AI115">
            <v>0</v>
          </cell>
          <cell r="AJ115" t="str">
            <v>…..%</v>
          </cell>
          <cell r="AK115" t="str">
            <v>B</v>
          </cell>
          <cell r="AL115">
            <v>3.79</v>
          </cell>
          <cell r="AM115"/>
        </row>
        <row r="116">
          <cell r="C116" t="str">
            <v>AGG262</v>
          </cell>
          <cell r="D116" t="str">
            <v>UNILab ATI</v>
          </cell>
          <cell r="F116">
            <v>179396</v>
          </cell>
          <cell r="G116">
            <v>761613</v>
          </cell>
          <cell r="H116">
            <v>604778</v>
          </cell>
          <cell r="J116">
            <v>179396</v>
          </cell>
          <cell r="K116">
            <v>761613</v>
          </cell>
          <cell r="L116">
            <v>604778</v>
          </cell>
          <cell r="M116">
            <v>0.01</v>
          </cell>
          <cell r="N116">
            <v>0</v>
          </cell>
          <cell r="O116">
            <v>0</v>
          </cell>
          <cell r="P116">
            <v>0</v>
          </cell>
          <cell r="Q116">
            <v>0.01</v>
          </cell>
          <cell r="R116">
            <v>0</v>
          </cell>
          <cell r="S116">
            <v>0</v>
          </cell>
          <cell r="T116">
            <v>0</v>
          </cell>
          <cell r="U116">
            <v>0.01</v>
          </cell>
          <cell r="V116" t="str">
            <v>B</v>
          </cell>
          <cell r="W116">
            <v>3.91</v>
          </cell>
          <cell r="Y116">
            <v>179396</v>
          </cell>
          <cell r="Z116">
            <v>761613</v>
          </cell>
          <cell r="AA116">
            <v>604778</v>
          </cell>
          <cell r="AB116">
            <v>0.01</v>
          </cell>
          <cell r="AC116">
            <v>0</v>
          </cell>
          <cell r="AD116">
            <v>0</v>
          </cell>
          <cell r="AE116">
            <v>0</v>
          </cell>
          <cell r="AF116" t="str">
            <v>…..%</v>
          </cell>
          <cell r="AG116">
            <v>0</v>
          </cell>
          <cell r="AH116">
            <v>0</v>
          </cell>
          <cell r="AI116">
            <v>0</v>
          </cell>
          <cell r="AJ116" t="str">
            <v>…..%</v>
          </cell>
          <cell r="AK116" t="str">
            <v>B</v>
          </cell>
          <cell r="AL116">
            <v>3.79</v>
          </cell>
          <cell r="AM116"/>
        </row>
        <row r="117">
          <cell r="C117" t="str">
            <v>AMB481</v>
          </cell>
          <cell r="D117" t="str">
            <v>VILLA FLORIA</v>
          </cell>
          <cell r="F117">
            <v>18804</v>
          </cell>
          <cell r="G117">
            <v>62993.4</v>
          </cell>
          <cell r="H117">
            <v>53403</v>
          </cell>
          <cell r="J117">
            <v>18804</v>
          </cell>
          <cell r="K117">
            <v>62993.4</v>
          </cell>
          <cell r="L117">
            <v>53403</v>
          </cell>
          <cell r="M117">
            <v>0.01</v>
          </cell>
          <cell r="N117">
            <v>0</v>
          </cell>
          <cell r="O117">
            <v>0</v>
          </cell>
          <cell r="P117">
            <v>0</v>
          </cell>
          <cell r="Q117">
            <v>0.01</v>
          </cell>
          <cell r="R117">
            <v>0</v>
          </cell>
          <cell r="S117">
            <v>0</v>
          </cell>
          <cell r="T117">
            <v>0</v>
          </cell>
          <cell r="U117">
            <v>0.01</v>
          </cell>
          <cell r="V117" t="str">
            <v>A</v>
          </cell>
          <cell r="W117">
            <v>3.77</v>
          </cell>
          <cell r="Y117">
            <v>18804</v>
          </cell>
          <cell r="Z117">
            <v>62993.4</v>
          </cell>
          <cell r="AA117">
            <v>53403</v>
          </cell>
          <cell r="AB117">
            <v>0.01</v>
          </cell>
          <cell r="AC117">
            <v>0</v>
          </cell>
          <cell r="AD117">
            <v>0</v>
          </cell>
          <cell r="AE117">
            <v>0</v>
          </cell>
          <cell r="AF117" t="str">
            <v>…..%</v>
          </cell>
          <cell r="AG117">
            <v>0</v>
          </cell>
          <cell r="AH117">
            <v>0</v>
          </cell>
          <cell r="AI117">
            <v>0</v>
          </cell>
          <cell r="AJ117" t="str">
            <v>…..%</v>
          </cell>
          <cell r="AK117" t="str">
            <v>A</v>
          </cell>
          <cell r="AL117">
            <v>3.69</v>
          </cell>
          <cell r="AM117"/>
        </row>
        <row r="118">
          <cell r="D118" t="str">
            <v>ASL Caserta  Totale</v>
          </cell>
          <cell r="F118">
            <v>4324279.495535491</v>
          </cell>
          <cell r="G118">
            <v>18905530.163964286</v>
          </cell>
          <cell r="H118">
            <v>15409140.216882957</v>
          </cell>
          <cell r="J118">
            <v>4301440.16242438</v>
          </cell>
          <cell r="K118">
            <v>16706499.373964285</v>
          </cell>
          <cell r="L118">
            <v>13292029.766882956</v>
          </cell>
          <cell r="N118">
            <v>10234.81111111111</v>
          </cell>
          <cell r="O118">
            <v>791789.82333333325</v>
          </cell>
          <cell r="P118">
            <v>756336.1</v>
          </cell>
          <cell r="R118">
            <v>12604.522000000001</v>
          </cell>
          <cell r="S118">
            <v>1407240.9666666666</v>
          </cell>
          <cell r="T118">
            <v>1360774.35</v>
          </cell>
          <cell r="V118"/>
          <cell r="W118"/>
          <cell r="Y118">
            <v>4494359.8330480149</v>
          </cell>
          <cell r="Z118">
            <v>17452008.253832787</v>
          </cell>
          <cell r="AA118">
            <v>13884105.6</v>
          </cell>
          <cell r="AB118"/>
          <cell r="AC118">
            <v>10468.62165941381</v>
          </cell>
          <cell r="AD118">
            <v>812075.68934724294</v>
          </cell>
          <cell r="AE118">
            <v>775590.24</v>
          </cell>
          <cell r="AF118"/>
          <cell r="AG118">
            <v>16064.960996468923</v>
          </cell>
          <cell r="AH118">
            <v>1832697.9245586153</v>
          </cell>
          <cell r="AI118">
            <v>1410736</v>
          </cell>
          <cell r="AJ118"/>
          <cell r="AK118"/>
          <cell r="AL118"/>
          <cell r="AM118"/>
        </row>
        <row r="119">
          <cell r="C119" t="str">
            <v xml:space="preserve">ASL Napoli 1 Centro </v>
          </cell>
          <cell r="U119"/>
          <cell r="V119"/>
          <cell r="W119"/>
          <cell r="AB119"/>
          <cell r="AF119"/>
          <cell r="AJ119"/>
          <cell r="AK119"/>
          <cell r="AL119"/>
          <cell r="AM119"/>
        </row>
        <row r="120">
          <cell r="C120">
            <v>440021</v>
          </cell>
          <cell r="D120" t="str">
            <v>CENTRO DIAGN. ANAL.  CLIN. MEGARIDE SNC L.GIORDANO &amp; C. - 440021</v>
          </cell>
          <cell r="F120">
            <v>10870</v>
          </cell>
          <cell r="G120">
            <v>37218</v>
          </cell>
          <cell r="H120">
            <v>29562</v>
          </cell>
          <cell r="J120">
            <v>10869</v>
          </cell>
          <cell r="K120">
            <v>37170</v>
          </cell>
          <cell r="L120">
            <v>29516</v>
          </cell>
          <cell r="M120">
            <v>0.01</v>
          </cell>
          <cell r="N120">
            <v>1</v>
          </cell>
          <cell r="O120">
            <v>48</v>
          </cell>
          <cell r="P120">
            <v>46</v>
          </cell>
          <cell r="Q120">
            <v>0.01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str">
            <v>A</v>
          </cell>
          <cell r="W120">
            <v>3.6307384028185572</v>
          </cell>
          <cell r="Y120">
            <v>10869</v>
          </cell>
          <cell r="Z120">
            <v>37170</v>
          </cell>
          <cell r="AA120">
            <v>29516</v>
          </cell>
          <cell r="AB120">
            <v>0.01</v>
          </cell>
          <cell r="AC120">
            <v>8</v>
          </cell>
          <cell r="AD120">
            <v>79.857082112822425</v>
          </cell>
          <cell r="AE120">
            <v>49</v>
          </cell>
          <cell r="AF120">
            <v>0.01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 t="str">
            <v>A</v>
          </cell>
          <cell r="AL120">
            <v>3.35</v>
          </cell>
          <cell r="AM120">
            <v>29565</v>
          </cell>
        </row>
        <row r="121">
          <cell r="C121">
            <v>440076</v>
          </cell>
          <cell r="D121" t="str">
            <v>Clinica Mediterranea S.p.A.</v>
          </cell>
          <cell r="F121">
            <v>6780</v>
          </cell>
          <cell r="G121">
            <v>23270</v>
          </cell>
          <cell r="H121">
            <v>18490</v>
          </cell>
          <cell r="J121">
            <v>6779</v>
          </cell>
          <cell r="K121">
            <v>23186</v>
          </cell>
          <cell r="L121">
            <v>18411</v>
          </cell>
          <cell r="M121">
            <v>0.01</v>
          </cell>
          <cell r="N121">
            <v>1</v>
          </cell>
          <cell r="O121">
            <v>84</v>
          </cell>
          <cell r="P121">
            <v>79</v>
          </cell>
          <cell r="Q121">
            <v>0.01</v>
          </cell>
          <cell r="R121"/>
          <cell r="S121"/>
          <cell r="T121"/>
          <cell r="U121">
            <v>0</v>
          </cell>
          <cell r="V121" t="str">
            <v>A</v>
          </cell>
          <cell r="W121">
            <v>3.6687384284176221</v>
          </cell>
          <cell r="Y121">
            <v>6779</v>
          </cell>
          <cell r="Z121">
            <v>23186</v>
          </cell>
          <cell r="AA121">
            <v>18411</v>
          </cell>
          <cell r="AB121">
            <v>0.01</v>
          </cell>
          <cell r="AC121">
            <v>1</v>
          </cell>
          <cell r="AD121">
            <v>84</v>
          </cell>
          <cell r="AE121">
            <v>79</v>
          </cell>
          <cell r="AF121">
            <v>0.01</v>
          </cell>
          <cell r="AG121"/>
          <cell r="AH121"/>
          <cell r="AI121"/>
          <cell r="AJ121">
            <v>0</v>
          </cell>
          <cell r="AK121" t="str">
            <v>A</v>
          </cell>
          <cell r="AL121">
            <v>3.35</v>
          </cell>
          <cell r="AM121">
            <v>18490</v>
          </cell>
        </row>
        <row r="122">
          <cell r="C122">
            <v>450046</v>
          </cell>
          <cell r="D122" t="str">
            <v>CLINIC CENTER S.P.A. - 450046</v>
          </cell>
          <cell r="F122">
            <v>5554</v>
          </cell>
          <cell r="G122">
            <v>18996</v>
          </cell>
          <cell r="H122">
            <v>15085</v>
          </cell>
          <cell r="J122">
            <v>5554</v>
          </cell>
          <cell r="K122">
            <v>18994</v>
          </cell>
          <cell r="L122">
            <v>15083</v>
          </cell>
          <cell r="M122">
            <v>0.01</v>
          </cell>
          <cell r="N122">
            <v>0</v>
          </cell>
          <cell r="O122">
            <v>2</v>
          </cell>
          <cell r="P122">
            <v>2</v>
          </cell>
          <cell r="Q122">
            <v>0.01</v>
          </cell>
          <cell r="R122">
            <v>0</v>
          </cell>
          <cell r="S122">
            <v>0</v>
          </cell>
          <cell r="T122">
            <v>0</v>
          </cell>
          <cell r="U122">
            <v>0.01</v>
          </cell>
          <cell r="V122" t="str">
            <v>A</v>
          </cell>
          <cell r="W122">
            <v>3.3300170565302065</v>
          </cell>
          <cell r="Y122">
            <v>5554</v>
          </cell>
          <cell r="Z122">
            <v>18994</v>
          </cell>
          <cell r="AA122">
            <v>15083</v>
          </cell>
          <cell r="AB122">
            <v>0.01</v>
          </cell>
          <cell r="AC122">
            <v>0</v>
          </cell>
          <cell r="AD122">
            <v>2</v>
          </cell>
          <cell r="AE122">
            <v>2</v>
          </cell>
          <cell r="AF122">
            <v>0.01</v>
          </cell>
          <cell r="AG122">
            <v>0</v>
          </cell>
          <cell r="AH122">
            <v>0</v>
          </cell>
          <cell r="AI122">
            <v>0</v>
          </cell>
          <cell r="AJ122">
            <v>0.01</v>
          </cell>
          <cell r="AK122" t="str">
            <v>A</v>
          </cell>
          <cell r="AL122">
            <v>3.35</v>
          </cell>
          <cell r="AM122">
            <v>15085</v>
          </cell>
        </row>
        <row r="123">
          <cell r="C123">
            <v>460103</v>
          </cell>
          <cell r="D123" t="str">
            <v>DIAGNOSTICA MORI SRL - 460103</v>
          </cell>
          <cell r="F123">
            <v>141033.99999999997</v>
          </cell>
          <cell r="G123">
            <v>482336.99999999994</v>
          </cell>
          <cell r="H123">
            <v>383011</v>
          </cell>
          <cell r="J123">
            <v>141033.99999999997</v>
          </cell>
          <cell r="K123">
            <v>482336.99999999994</v>
          </cell>
          <cell r="L123">
            <v>383011</v>
          </cell>
          <cell r="M123">
            <v>0.01</v>
          </cell>
          <cell r="N123">
            <v>0</v>
          </cell>
          <cell r="O123">
            <v>0</v>
          </cell>
          <cell r="P123">
            <v>0</v>
          </cell>
          <cell r="Q123">
            <v>0.01</v>
          </cell>
          <cell r="R123">
            <v>0</v>
          </cell>
          <cell r="S123">
            <v>0</v>
          </cell>
          <cell r="T123">
            <v>0</v>
          </cell>
          <cell r="U123">
            <v>0.01</v>
          </cell>
          <cell r="V123" t="str">
            <v>A</v>
          </cell>
          <cell r="W123">
            <v>3.5073641840655454</v>
          </cell>
          <cell r="Y123">
            <v>141034</v>
          </cell>
          <cell r="Z123">
            <v>482337</v>
          </cell>
          <cell r="AA123">
            <v>383011</v>
          </cell>
          <cell r="AB123">
            <v>0.01</v>
          </cell>
          <cell r="AC123">
            <v>0</v>
          </cell>
          <cell r="AD123">
            <v>0</v>
          </cell>
          <cell r="AE123">
            <v>0</v>
          </cell>
          <cell r="AF123">
            <v>0.01</v>
          </cell>
          <cell r="AG123">
            <v>0</v>
          </cell>
          <cell r="AH123">
            <v>0</v>
          </cell>
          <cell r="AI123">
            <v>0</v>
          </cell>
          <cell r="AJ123">
            <v>0.01</v>
          </cell>
          <cell r="AK123" t="str">
            <v>A</v>
          </cell>
          <cell r="AL123">
            <v>3.35</v>
          </cell>
          <cell r="AM123">
            <v>383011</v>
          </cell>
        </row>
        <row r="124">
          <cell r="C124">
            <v>470125</v>
          </cell>
          <cell r="D124" t="str">
            <v>CLINICA SANATRIX S.P.A.</v>
          </cell>
          <cell r="F124">
            <v>763.73870976588978</v>
          </cell>
          <cell r="G124">
            <v>4879.7067964192584</v>
          </cell>
          <cell r="H124">
            <v>4128.01</v>
          </cell>
          <cell r="J124">
            <v>747.2932731446009</v>
          </cell>
          <cell r="K124">
            <v>3355.3467964192582</v>
          </cell>
          <cell r="L124">
            <v>2664.38</v>
          </cell>
          <cell r="M124">
            <v>0.01</v>
          </cell>
          <cell r="N124">
            <v>7.6098049692759817</v>
          </cell>
          <cell r="O124">
            <v>569.66999999999996</v>
          </cell>
          <cell r="P124">
            <v>540.69000000000005</v>
          </cell>
          <cell r="Q124">
            <v>0.01</v>
          </cell>
          <cell r="R124">
            <v>8.8356316520129585</v>
          </cell>
          <cell r="S124">
            <v>954.69</v>
          </cell>
          <cell r="T124">
            <v>922.94</v>
          </cell>
          <cell r="U124">
            <v>0.01</v>
          </cell>
          <cell r="V124" t="str">
            <v>A</v>
          </cell>
          <cell r="W124">
            <v>3.5073641840655454</v>
          </cell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>
            <v>0</v>
          </cell>
        </row>
        <row r="125">
          <cell r="C125">
            <v>470156</v>
          </cell>
          <cell r="D125" t="str">
            <v>CENTRO DIAGNOSTICO NINNI-SCOGNAMIGLIO &amp;C S.A.S. - 470156</v>
          </cell>
          <cell r="F125">
            <v>112018.00000000001</v>
          </cell>
          <cell r="G125">
            <v>457545</v>
          </cell>
          <cell r="H125">
            <v>371814</v>
          </cell>
          <cell r="J125">
            <v>111291.00000000001</v>
          </cell>
          <cell r="K125">
            <v>402872</v>
          </cell>
          <cell r="L125">
            <v>319910</v>
          </cell>
          <cell r="M125">
            <v>0.01</v>
          </cell>
          <cell r="N125">
            <v>722</v>
          </cell>
          <cell r="O125">
            <v>54133</v>
          </cell>
          <cell r="P125">
            <v>51382</v>
          </cell>
          <cell r="Q125">
            <v>5.5999999999999994E-2</v>
          </cell>
          <cell r="R125">
            <v>5</v>
          </cell>
          <cell r="S125">
            <v>540</v>
          </cell>
          <cell r="T125">
            <v>522</v>
          </cell>
          <cell r="U125">
            <v>0.01</v>
          </cell>
          <cell r="V125" t="str">
            <v>B</v>
          </cell>
          <cell r="W125">
            <v>3.817939700276995</v>
          </cell>
          <cell r="Y125">
            <v>111291</v>
          </cell>
          <cell r="Z125">
            <v>402872</v>
          </cell>
          <cell r="AA125">
            <v>319910</v>
          </cell>
          <cell r="AB125">
            <v>0.01</v>
          </cell>
          <cell r="AC125">
            <v>722</v>
          </cell>
          <cell r="AD125">
            <v>54133</v>
          </cell>
          <cell r="AE125">
            <v>51382</v>
          </cell>
          <cell r="AF125">
            <v>5.5999999999999994E-2</v>
          </cell>
          <cell r="AG125">
            <v>5</v>
          </cell>
          <cell r="AH125">
            <v>540</v>
          </cell>
          <cell r="AI125">
            <v>522</v>
          </cell>
          <cell r="AJ125">
            <v>0.01</v>
          </cell>
          <cell r="AK125" t="str">
            <v>B</v>
          </cell>
          <cell r="AL125">
            <v>3.35</v>
          </cell>
          <cell r="AM125">
            <v>371814</v>
          </cell>
        </row>
        <row r="126">
          <cell r="C126">
            <v>470162</v>
          </cell>
          <cell r="D126" t="str">
            <v>LABORATORIO SCARLATTI SRL DEL DOTT. UMBERTO POLVERINO - 470162</v>
          </cell>
          <cell r="F126">
            <v>30444.999999999996</v>
          </cell>
          <cell r="G126">
            <v>104124.99999999999</v>
          </cell>
          <cell r="H126">
            <v>82683</v>
          </cell>
          <cell r="J126">
            <v>30444.999999999996</v>
          </cell>
          <cell r="K126">
            <v>104121.99999999999</v>
          </cell>
          <cell r="L126">
            <v>82680</v>
          </cell>
          <cell r="M126">
            <v>0.01</v>
          </cell>
          <cell r="N126">
            <v>0</v>
          </cell>
          <cell r="O126">
            <v>3</v>
          </cell>
          <cell r="P126">
            <v>3</v>
          </cell>
          <cell r="Q126">
            <v>0.01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str">
            <v>A</v>
          </cell>
          <cell r="W126">
            <v>3.5184938422035841</v>
          </cell>
          <cell r="Y126">
            <v>30445</v>
          </cell>
          <cell r="Z126">
            <v>104122</v>
          </cell>
          <cell r="AA126">
            <v>82680</v>
          </cell>
          <cell r="AB126">
            <v>0.01</v>
          </cell>
          <cell r="AC126">
            <v>0</v>
          </cell>
          <cell r="AD126">
            <v>3</v>
          </cell>
          <cell r="AE126">
            <v>3</v>
          </cell>
          <cell r="AF126">
            <v>0.01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 t="str">
            <v>A</v>
          </cell>
          <cell r="AL126">
            <v>3.35</v>
          </cell>
          <cell r="AM126">
            <v>82683</v>
          </cell>
        </row>
        <row r="127">
          <cell r="C127">
            <v>480212</v>
          </cell>
          <cell r="D127" t="str">
            <v>HERMITAGE CAPODIMONTE - 480212</v>
          </cell>
          <cell r="F127">
            <v>463.00000000000006</v>
          </cell>
          <cell r="G127">
            <v>1604.0000000000002</v>
          </cell>
          <cell r="H127">
            <v>1277</v>
          </cell>
          <cell r="J127">
            <v>463.00000000000006</v>
          </cell>
          <cell r="K127">
            <v>1582.0000000000002</v>
          </cell>
          <cell r="L127">
            <v>1256</v>
          </cell>
          <cell r="M127">
            <v>0.01</v>
          </cell>
          <cell r="N127">
            <v>0</v>
          </cell>
          <cell r="O127">
            <v>22</v>
          </cell>
          <cell r="P127">
            <v>21</v>
          </cell>
          <cell r="Q127">
            <v>0.01</v>
          </cell>
          <cell r="R127">
            <v>0</v>
          </cell>
          <cell r="S127">
            <v>0</v>
          </cell>
          <cell r="T127">
            <v>0</v>
          </cell>
          <cell r="U127">
            <v>0.01</v>
          </cell>
          <cell r="V127" t="str">
            <v>A</v>
          </cell>
          <cell r="W127">
            <v>3.2827184466019381</v>
          </cell>
          <cell r="Y127">
            <v>463</v>
          </cell>
          <cell r="Z127">
            <v>1582</v>
          </cell>
          <cell r="AA127">
            <v>1256</v>
          </cell>
          <cell r="AB127">
            <v>0.01</v>
          </cell>
          <cell r="AC127">
            <v>0</v>
          </cell>
          <cell r="AD127">
            <v>22</v>
          </cell>
          <cell r="AE127">
            <v>21</v>
          </cell>
          <cell r="AF127">
            <v>0.01</v>
          </cell>
          <cell r="AG127">
            <v>0</v>
          </cell>
          <cell r="AH127">
            <v>0</v>
          </cell>
          <cell r="AI127">
            <v>0</v>
          </cell>
          <cell r="AJ127">
            <v>0.01</v>
          </cell>
          <cell r="AK127" t="str">
            <v>A</v>
          </cell>
          <cell r="AL127">
            <v>3.35</v>
          </cell>
          <cell r="AM127">
            <v>1277</v>
          </cell>
        </row>
        <row r="128">
          <cell r="C128">
            <v>490209</v>
          </cell>
          <cell r="D128" t="str">
            <v>CENTRO DIAGNIOSTICO LIETI  S.A.S. DI ROCCO CASTALDO - 490209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  <cell r="K128">
            <v>0</v>
          </cell>
          <cell r="L128">
            <v>0</v>
          </cell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>
            <v>97764</v>
          </cell>
          <cell r="Z128">
            <v>327509.19912398834</v>
          </cell>
          <cell r="AA128">
            <v>260066.25</v>
          </cell>
          <cell r="AB128">
            <v>0.01</v>
          </cell>
          <cell r="AC128">
            <v>18</v>
          </cell>
          <cell r="AD128">
            <v>1337.9931028509723</v>
          </cell>
          <cell r="AE128">
            <v>1270</v>
          </cell>
          <cell r="AF128">
            <v>0.01</v>
          </cell>
          <cell r="AG128">
            <v>1</v>
          </cell>
          <cell r="AH128">
            <v>116.36987564216797</v>
          </cell>
          <cell r="AI128">
            <v>112.5</v>
          </cell>
          <cell r="AJ128">
            <v>0.01</v>
          </cell>
          <cell r="AK128" t="str">
            <v>A</v>
          </cell>
          <cell r="AL128">
            <v>3.35</v>
          </cell>
          <cell r="AM128">
            <v>261448.75</v>
          </cell>
        </row>
        <row r="129">
          <cell r="C129">
            <v>490216</v>
          </cell>
          <cell r="D129" t="str">
            <v>LABORATORIO ANALISI  S.GIUSEPPE DEL DR.CORTESE S.&amp; C. S.A.S. - 490216</v>
          </cell>
          <cell r="F129">
            <v>40210</v>
          </cell>
          <cell r="G129">
            <v>137520</v>
          </cell>
          <cell r="H129">
            <v>109201</v>
          </cell>
          <cell r="J129">
            <v>40210</v>
          </cell>
          <cell r="K129">
            <v>137518</v>
          </cell>
          <cell r="L129">
            <v>109199</v>
          </cell>
          <cell r="M129">
            <v>0.01</v>
          </cell>
          <cell r="N129">
            <v>0</v>
          </cell>
          <cell r="O129">
            <v>2</v>
          </cell>
          <cell r="P129">
            <v>2</v>
          </cell>
          <cell r="Q129">
            <v>0.01</v>
          </cell>
          <cell r="R129">
            <v>0</v>
          </cell>
          <cell r="S129">
            <v>0</v>
          </cell>
          <cell r="T129">
            <v>0</v>
          </cell>
          <cell r="U129">
            <v>0.01</v>
          </cell>
          <cell r="V129" t="str">
            <v>A</v>
          </cell>
          <cell r="W129">
            <v>3.4891994617006454</v>
          </cell>
          <cell r="Y129">
            <v>40210</v>
          </cell>
          <cell r="Z129">
            <v>137518</v>
          </cell>
          <cell r="AA129">
            <v>109199</v>
          </cell>
          <cell r="AB129">
            <v>0.01</v>
          </cell>
          <cell r="AC129">
            <v>0</v>
          </cell>
          <cell r="AD129">
            <v>2</v>
          </cell>
          <cell r="AE129">
            <v>2</v>
          </cell>
          <cell r="AF129">
            <v>0.01</v>
          </cell>
          <cell r="AG129">
            <v>0</v>
          </cell>
          <cell r="AH129">
            <v>0</v>
          </cell>
          <cell r="AI129">
            <v>0</v>
          </cell>
          <cell r="AJ129">
            <v>0.01</v>
          </cell>
          <cell r="AK129" t="str">
            <v>A</v>
          </cell>
          <cell r="AL129">
            <v>3.35</v>
          </cell>
          <cell r="AM129">
            <v>109201</v>
          </cell>
        </row>
        <row r="130">
          <cell r="C130">
            <v>490219</v>
          </cell>
          <cell r="D130" t="str">
            <v>LABORATORIO PATOLOGIA CLINICA SAS DI PAGANO PAOLO  C - 490219</v>
          </cell>
          <cell r="F130">
            <v>28673</v>
          </cell>
          <cell r="G130">
            <v>98061</v>
          </cell>
          <cell r="H130">
            <v>77868</v>
          </cell>
          <cell r="J130">
            <v>28673</v>
          </cell>
          <cell r="K130">
            <v>98061</v>
          </cell>
          <cell r="L130">
            <v>77868</v>
          </cell>
          <cell r="M130">
            <v>0.01</v>
          </cell>
          <cell r="N130">
            <v>0</v>
          </cell>
          <cell r="O130">
            <v>0</v>
          </cell>
          <cell r="P130">
            <v>0</v>
          </cell>
          <cell r="Q130">
            <v>0.01</v>
          </cell>
          <cell r="R130">
            <v>0</v>
          </cell>
          <cell r="S130">
            <v>0</v>
          </cell>
          <cell r="T130">
            <v>0</v>
          </cell>
          <cell r="U130">
            <v>0.01</v>
          </cell>
          <cell r="V130" t="str">
            <v>A</v>
          </cell>
          <cell r="W130">
            <v>3.2350945750360851</v>
          </cell>
          <cell r="Y130">
            <v>28673</v>
          </cell>
          <cell r="Z130">
            <v>98061</v>
          </cell>
          <cell r="AA130">
            <v>77868</v>
          </cell>
          <cell r="AB130">
            <v>0.01</v>
          </cell>
          <cell r="AC130">
            <v>0</v>
          </cell>
          <cell r="AD130">
            <v>0</v>
          </cell>
          <cell r="AE130">
            <v>0</v>
          </cell>
          <cell r="AF130">
            <v>0.01</v>
          </cell>
          <cell r="AG130">
            <v>0</v>
          </cell>
          <cell r="AH130">
            <v>0</v>
          </cell>
          <cell r="AI130">
            <v>0</v>
          </cell>
          <cell r="AJ130">
            <v>0.01</v>
          </cell>
          <cell r="AK130" t="str">
            <v>A</v>
          </cell>
          <cell r="AL130">
            <v>3.35</v>
          </cell>
          <cell r="AM130">
            <v>77868</v>
          </cell>
        </row>
        <row r="131">
          <cell r="C131">
            <v>490242</v>
          </cell>
          <cell r="D131" t="str">
            <v>CENTRO DI DIAGNOSTICA CLINICA "C.D.C."DI SIESTO S.A.S. - 490242</v>
          </cell>
          <cell r="F131">
            <v>74759</v>
          </cell>
          <cell r="G131">
            <v>255705</v>
          </cell>
          <cell r="H131">
            <v>203052</v>
          </cell>
          <cell r="J131">
            <v>74759</v>
          </cell>
          <cell r="K131">
            <v>255677</v>
          </cell>
          <cell r="L131">
            <v>203026</v>
          </cell>
          <cell r="M131">
            <v>0.01</v>
          </cell>
          <cell r="N131">
            <v>0</v>
          </cell>
          <cell r="O131">
            <v>28</v>
          </cell>
          <cell r="P131">
            <v>26</v>
          </cell>
          <cell r="Q131">
            <v>0.01</v>
          </cell>
          <cell r="R131">
            <v>0</v>
          </cell>
          <cell r="S131">
            <v>0</v>
          </cell>
          <cell r="T131">
            <v>0</v>
          </cell>
          <cell r="U131">
            <v>0.01</v>
          </cell>
          <cell r="V131" t="str">
            <v>A</v>
          </cell>
          <cell r="W131">
            <v>3.3657965454545935</v>
          </cell>
          <cell r="Y131">
            <v>74759</v>
          </cell>
          <cell r="Z131">
            <v>255677</v>
          </cell>
          <cell r="AA131">
            <v>203026</v>
          </cell>
          <cell r="AB131">
            <v>0.01</v>
          </cell>
          <cell r="AC131">
            <v>0</v>
          </cell>
          <cell r="AD131">
            <v>28</v>
          </cell>
          <cell r="AE131">
            <v>26</v>
          </cell>
          <cell r="AF131">
            <v>0.01</v>
          </cell>
          <cell r="AG131">
            <v>0</v>
          </cell>
          <cell r="AH131">
            <v>0</v>
          </cell>
          <cell r="AI131">
            <v>0</v>
          </cell>
          <cell r="AJ131">
            <v>0.01</v>
          </cell>
          <cell r="AK131" t="str">
            <v>A</v>
          </cell>
          <cell r="AL131">
            <v>3.35</v>
          </cell>
          <cell r="AM131">
            <v>203052</v>
          </cell>
        </row>
        <row r="132">
          <cell r="C132">
            <v>490243</v>
          </cell>
          <cell r="D132" t="str">
            <v>LAB. C. PANDOLFI &amp; C. DI DI BIASE DOTT. SEBASTIANO SAS - 490243</v>
          </cell>
          <cell r="F132">
            <v>46239.999999999993</v>
          </cell>
          <cell r="G132">
            <v>338431</v>
          </cell>
          <cell r="H132">
            <v>298571</v>
          </cell>
          <cell r="J132">
            <v>44448.999999999993</v>
          </cell>
          <cell r="K132">
            <v>159572</v>
          </cell>
          <cell r="L132">
            <v>126712</v>
          </cell>
          <cell r="M132">
            <v>0.01</v>
          </cell>
          <cell r="N132">
            <v>441</v>
          </cell>
          <cell r="O132">
            <v>33077</v>
          </cell>
          <cell r="P132">
            <v>31077</v>
          </cell>
          <cell r="Q132">
            <v>0.01</v>
          </cell>
          <cell r="R132">
            <v>1350</v>
          </cell>
          <cell r="S132">
            <v>145782</v>
          </cell>
          <cell r="T132">
            <v>140782</v>
          </cell>
          <cell r="U132">
            <v>0.01</v>
          </cell>
          <cell r="V132" t="str">
            <v>C</v>
          </cell>
          <cell r="W132">
            <v>3.8050101132074792</v>
          </cell>
          <cell r="Y132">
            <v>44449</v>
          </cell>
          <cell r="Z132">
            <v>159572</v>
          </cell>
          <cell r="AA132">
            <v>126712</v>
          </cell>
          <cell r="AB132">
            <v>0.01</v>
          </cell>
          <cell r="AC132">
            <v>441</v>
          </cell>
          <cell r="AD132">
            <v>33077</v>
          </cell>
          <cell r="AE132">
            <v>31077</v>
          </cell>
          <cell r="AF132">
            <v>0.01</v>
          </cell>
          <cell r="AG132">
            <v>1350</v>
          </cell>
          <cell r="AH132">
            <v>145782</v>
          </cell>
          <cell r="AI132">
            <v>140782</v>
          </cell>
          <cell r="AJ132">
            <v>0.01</v>
          </cell>
          <cell r="AK132" t="str">
            <v>C</v>
          </cell>
          <cell r="AL132">
            <v>3.35</v>
          </cell>
          <cell r="AM132">
            <v>298571</v>
          </cell>
        </row>
        <row r="133">
          <cell r="C133">
            <v>490248</v>
          </cell>
          <cell r="D133" t="str">
            <v>V.E.G.A. S.R.L. - 490248</v>
          </cell>
          <cell r="F133">
            <v>55898</v>
          </cell>
          <cell r="G133">
            <v>191684</v>
          </cell>
          <cell r="H133">
            <v>152294</v>
          </cell>
          <cell r="J133">
            <v>55891</v>
          </cell>
          <cell r="K133">
            <v>191147</v>
          </cell>
          <cell r="L133">
            <v>151785</v>
          </cell>
          <cell r="M133">
            <v>0.01</v>
          </cell>
          <cell r="N133">
            <v>7</v>
          </cell>
          <cell r="O133">
            <v>537</v>
          </cell>
          <cell r="P133">
            <v>509</v>
          </cell>
          <cell r="Q133">
            <v>0.01</v>
          </cell>
          <cell r="R133">
            <v>0</v>
          </cell>
          <cell r="S133">
            <v>0</v>
          </cell>
          <cell r="T133">
            <v>0</v>
          </cell>
          <cell r="U133">
            <v>0.01</v>
          </cell>
          <cell r="V133" t="str">
            <v>A</v>
          </cell>
          <cell r="W133">
            <v>3.5229574973468045</v>
          </cell>
          <cell r="Y133">
            <v>55891</v>
          </cell>
          <cell r="Z133">
            <v>191147</v>
          </cell>
          <cell r="AA133">
            <v>151785</v>
          </cell>
          <cell r="AB133">
            <v>0.01</v>
          </cell>
          <cell r="AC133">
            <v>7</v>
          </cell>
          <cell r="AD133">
            <v>537</v>
          </cell>
          <cell r="AE133">
            <v>509</v>
          </cell>
          <cell r="AF133">
            <v>0.01</v>
          </cell>
          <cell r="AG133">
            <v>0</v>
          </cell>
          <cell r="AH133">
            <v>0</v>
          </cell>
          <cell r="AI133">
            <v>0</v>
          </cell>
          <cell r="AJ133">
            <v>0.01</v>
          </cell>
          <cell r="AK133" t="str">
            <v>A</v>
          </cell>
          <cell r="AL133">
            <v>3.35</v>
          </cell>
          <cell r="AM133">
            <v>152294</v>
          </cell>
        </row>
        <row r="134">
          <cell r="C134">
            <v>500235</v>
          </cell>
          <cell r="D134" t="str">
            <v>LAB. ANALISI CLINICHE ALFREDO PAGANO S.A.S. - 500235</v>
          </cell>
          <cell r="F134">
            <v>49294</v>
          </cell>
          <cell r="G134">
            <v>168587</v>
          </cell>
          <cell r="H134">
            <v>133870</v>
          </cell>
          <cell r="J134">
            <v>49294</v>
          </cell>
          <cell r="K134">
            <v>168587</v>
          </cell>
          <cell r="L134">
            <v>133870</v>
          </cell>
          <cell r="M134">
            <v>0.01</v>
          </cell>
          <cell r="N134">
            <v>0</v>
          </cell>
          <cell r="O134">
            <v>0</v>
          </cell>
          <cell r="P134">
            <v>0</v>
          </cell>
          <cell r="Q134">
            <v>0.01</v>
          </cell>
          <cell r="R134">
            <v>0</v>
          </cell>
          <cell r="S134">
            <v>0</v>
          </cell>
          <cell r="T134">
            <v>0</v>
          </cell>
          <cell r="U134">
            <v>0.01</v>
          </cell>
          <cell r="V134" t="str">
            <v>A</v>
          </cell>
          <cell r="W134">
            <v>3.5178551864803516</v>
          </cell>
          <cell r="Y134">
            <v>49294</v>
          </cell>
          <cell r="Z134">
            <v>168587</v>
          </cell>
          <cell r="AA134">
            <v>133870</v>
          </cell>
          <cell r="AB134">
            <v>0.01</v>
          </cell>
          <cell r="AC134">
            <v>0</v>
          </cell>
          <cell r="AD134">
            <v>0</v>
          </cell>
          <cell r="AE134">
            <v>0</v>
          </cell>
          <cell r="AF134">
            <v>0.01</v>
          </cell>
          <cell r="AG134">
            <v>0</v>
          </cell>
          <cell r="AH134">
            <v>0</v>
          </cell>
          <cell r="AI134">
            <v>0</v>
          </cell>
          <cell r="AJ134">
            <v>0.01</v>
          </cell>
          <cell r="AK134" t="str">
            <v>A</v>
          </cell>
          <cell r="AL134">
            <v>3.35</v>
          </cell>
          <cell r="AM134">
            <v>133870</v>
          </cell>
        </row>
        <row r="135">
          <cell r="C135">
            <v>500236</v>
          </cell>
          <cell r="D135" t="str">
            <v>CENTRO DI DIAGNOSTICA CLINICA S.A.S. DI COPPOLA DIEGO &amp;C - 500236</v>
          </cell>
          <cell r="F135">
            <v>259575.21030439192</v>
          </cell>
          <cell r="G135">
            <v>894137.40829349542</v>
          </cell>
          <cell r="H135">
            <v>711050.28599998401</v>
          </cell>
          <cell r="J135">
            <v>259486.21030439192</v>
          </cell>
          <cell r="K135">
            <v>887441.40829349542</v>
          </cell>
          <cell r="L135">
            <v>704693.28599998401</v>
          </cell>
          <cell r="M135">
            <v>0.01</v>
          </cell>
          <cell r="N135">
            <v>88</v>
          </cell>
          <cell r="O135">
            <v>6590</v>
          </cell>
          <cell r="P135">
            <v>6255</v>
          </cell>
          <cell r="Q135">
            <v>0.01</v>
          </cell>
          <cell r="R135">
            <v>1</v>
          </cell>
          <cell r="S135">
            <v>106</v>
          </cell>
          <cell r="T135">
            <v>102</v>
          </cell>
          <cell r="U135">
            <v>0.01</v>
          </cell>
          <cell r="V135" t="str">
            <v>A</v>
          </cell>
          <cell r="W135">
            <v>3.2919542759558955</v>
          </cell>
          <cell r="Y135">
            <v>257501</v>
          </cell>
          <cell r="Z135">
            <v>880652</v>
          </cell>
          <cell r="AA135">
            <v>699302</v>
          </cell>
          <cell r="AB135">
            <v>0.01</v>
          </cell>
          <cell r="AC135">
            <v>88</v>
          </cell>
          <cell r="AD135">
            <v>6590</v>
          </cell>
          <cell r="AE135">
            <v>6255</v>
          </cell>
          <cell r="AF135">
            <v>0.01</v>
          </cell>
          <cell r="AG135">
            <v>1</v>
          </cell>
          <cell r="AH135">
            <v>106</v>
          </cell>
          <cell r="AI135">
            <v>102</v>
          </cell>
          <cell r="AJ135">
            <v>0.01</v>
          </cell>
          <cell r="AK135" t="str">
            <v>A</v>
          </cell>
          <cell r="AL135">
            <v>3.35</v>
          </cell>
          <cell r="AM135">
            <v>705659</v>
          </cell>
        </row>
        <row r="136">
          <cell r="C136">
            <v>510273</v>
          </cell>
          <cell r="D136" t="str">
            <v>BIOCLINICAL  S.N.C. - 510273</v>
          </cell>
          <cell r="F136">
            <v>24889</v>
          </cell>
          <cell r="G136">
            <v>85124</v>
          </cell>
          <cell r="H136">
            <v>67596</v>
          </cell>
          <cell r="J136">
            <v>24889</v>
          </cell>
          <cell r="K136">
            <v>85119</v>
          </cell>
          <cell r="L136">
            <v>67591</v>
          </cell>
          <cell r="M136">
            <v>0.01</v>
          </cell>
          <cell r="N136">
            <v>0</v>
          </cell>
          <cell r="O136">
            <v>5</v>
          </cell>
          <cell r="P136">
            <v>5</v>
          </cell>
          <cell r="Q136">
            <v>0.01</v>
          </cell>
          <cell r="R136">
            <v>0</v>
          </cell>
          <cell r="S136">
            <v>0</v>
          </cell>
          <cell r="T136">
            <v>0</v>
          </cell>
          <cell r="U136">
            <v>0.01</v>
          </cell>
          <cell r="V136" t="str">
            <v>A</v>
          </cell>
          <cell r="W136">
            <v>3.4846298820600525</v>
          </cell>
          <cell r="Y136">
            <v>24889</v>
          </cell>
          <cell r="Z136">
            <v>85119</v>
          </cell>
          <cell r="AA136">
            <v>67591</v>
          </cell>
          <cell r="AB136">
            <v>0.01</v>
          </cell>
          <cell r="AC136">
            <v>0</v>
          </cell>
          <cell r="AD136">
            <v>5</v>
          </cell>
          <cell r="AE136">
            <v>5</v>
          </cell>
          <cell r="AF136">
            <v>0.01</v>
          </cell>
          <cell r="AG136">
            <v>0</v>
          </cell>
          <cell r="AH136">
            <v>0</v>
          </cell>
          <cell r="AI136">
            <v>0</v>
          </cell>
          <cell r="AJ136">
            <v>0.01</v>
          </cell>
          <cell r="AK136" t="str">
            <v>A</v>
          </cell>
          <cell r="AL136">
            <v>3.35</v>
          </cell>
          <cell r="AM136">
            <v>67596</v>
          </cell>
        </row>
        <row r="137">
          <cell r="C137">
            <v>510295</v>
          </cell>
          <cell r="D137" t="str">
            <v>STUDIO DI PATOLOGIA CLINICA S.A.S. - 510295</v>
          </cell>
          <cell r="F137">
            <v>1991.0000000000002</v>
          </cell>
          <cell r="G137">
            <v>6814</v>
          </cell>
          <cell r="H137">
            <v>5412</v>
          </cell>
          <cell r="J137">
            <v>1991.0000000000002</v>
          </cell>
          <cell r="K137">
            <v>6808</v>
          </cell>
          <cell r="L137">
            <v>5406</v>
          </cell>
          <cell r="M137">
            <v>0.01</v>
          </cell>
          <cell r="N137">
            <v>0</v>
          </cell>
          <cell r="O137">
            <v>0</v>
          </cell>
          <cell r="P137">
            <v>0</v>
          </cell>
          <cell r="Q137">
            <v>0.01</v>
          </cell>
          <cell r="R137">
            <v>0</v>
          </cell>
          <cell r="S137">
            <v>6</v>
          </cell>
          <cell r="T137">
            <v>6</v>
          </cell>
          <cell r="U137">
            <v>0.01</v>
          </cell>
          <cell r="V137" t="str">
            <v>A</v>
          </cell>
          <cell r="W137">
            <v>4.3393463497453286</v>
          </cell>
          <cell r="Y137">
            <v>1991</v>
          </cell>
          <cell r="Z137">
            <v>6808</v>
          </cell>
          <cell r="AA137">
            <v>5406</v>
          </cell>
          <cell r="AB137">
            <v>0.01</v>
          </cell>
          <cell r="AC137">
            <v>0</v>
          </cell>
          <cell r="AD137">
            <v>0</v>
          </cell>
          <cell r="AE137">
            <v>0</v>
          </cell>
          <cell r="AF137">
            <v>0.01</v>
          </cell>
          <cell r="AG137">
            <v>0</v>
          </cell>
          <cell r="AH137">
            <v>6</v>
          </cell>
          <cell r="AI137">
            <v>6</v>
          </cell>
          <cell r="AJ137">
            <v>0.01</v>
          </cell>
          <cell r="AK137" t="str">
            <v>A</v>
          </cell>
          <cell r="AL137">
            <v>3.35</v>
          </cell>
          <cell r="AM137">
            <v>5412</v>
          </cell>
        </row>
        <row r="138">
          <cell r="C138">
            <v>510408</v>
          </cell>
          <cell r="D138" t="str">
            <v>LABORATORIO DI ANALISI  DR. MARIO NICOLETTI  S.A.S. - 510408</v>
          </cell>
          <cell r="F138">
            <v>25262</v>
          </cell>
          <cell r="G138">
            <v>86612</v>
          </cell>
          <cell r="H138">
            <v>68812</v>
          </cell>
          <cell r="J138">
            <v>25259</v>
          </cell>
          <cell r="K138">
            <v>86385</v>
          </cell>
          <cell r="L138">
            <v>68596</v>
          </cell>
          <cell r="M138">
            <v>0.01</v>
          </cell>
          <cell r="N138">
            <v>3</v>
          </cell>
          <cell r="O138">
            <v>227</v>
          </cell>
          <cell r="P138">
            <v>216</v>
          </cell>
          <cell r="Q138">
            <v>0.01</v>
          </cell>
          <cell r="R138">
            <v>0</v>
          </cell>
          <cell r="S138">
            <v>0</v>
          </cell>
          <cell r="T138">
            <v>0</v>
          </cell>
          <cell r="U138">
            <v>0.01</v>
          </cell>
          <cell r="V138" t="str">
            <v>A</v>
          </cell>
          <cell r="W138">
            <v>3.3972374671658669</v>
          </cell>
          <cell r="Y138">
            <v>25259</v>
          </cell>
          <cell r="Z138">
            <v>86385</v>
          </cell>
          <cell r="AA138">
            <v>68596</v>
          </cell>
          <cell r="AB138">
            <v>0.01</v>
          </cell>
          <cell r="AC138">
            <v>3</v>
          </cell>
          <cell r="AD138">
            <v>227</v>
          </cell>
          <cell r="AE138">
            <v>216</v>
          </cell>
          <cell r="AF138">
            <v>0.01</v>
          </cell>
          <cell r="AG138">
            <v>0</v>
          </cell>
          <cell r="AH138">
            <v>0</v>
          </cell>
          <cell r="AI138">
            <v>0</v>
          </cell>
          <cell r="AJ138">
            <v>0.01</v>
          </cell>
          <cell r="AK138" t="str">
            <v>A</v>
          </cell>
          <cell r="AL138">
            <v>3.35</v>
          </cell>
          <cell r="AM138">
            <v>68812</v>
          </cell>
        </row>
        <row r="139">
          <cell r="C139">
            <v>520322</v>
          </cell>
          <cell r="D139" t="str">
            <v>CENTRO POLIDIAGNOSTICO NAPOLI S.R.L. - 520322</v>
          </cell>
          <cell r="F139">
            <v>46363</v>
          </cell>
          <cell r="G139">
            <v>610791</v>
          </cell>
          <cell r="H139">
            <v>562511</v>
          </cell>
          <cell r="J139">
            <v>41563</v>
          </cell>
          <cell r="K139">
            <v>149210</v>
          </cell>
          <cell r="L139">
            <v>118484</v>
          </cell>
          <cell r="M139">
            <v>0.01</v>
          </cell>
          <cell r="N139">
            <v>1720</v>
          </cell>
          <cell r="O139">
            <v>128975</v>
          </cell>
          <cell r="P139">
            <v>122421</v>
          </cell>
          <cell r="Q139">
            <v>0.01</v>
          </cell>
          <cell r="R139">
            <v>3080</v>
          </cell>
          <cell r="S139">
            <v>332606</v>
          </cell>
          <cell r="T139">
            <v>321606</v>
          </cell>
          <cell r="U139">
            <v>0.01</v>
          </cell>
          <cell r="V139" t="str">
            <v>C</v>
          </cell>
          <cell r="W139">
            <v>3.2974811770612109</v>
          </cell>
          <cell r="Y139">
            <v>41563</v>
          </cell>
          <cell r="Z139">
            <v>149210</v>
          </cell>
          <cell r="AA139">
            <v>118484</v>
          </cell>
          <cell r="AB139">
            <v>0.01</v>
          </cell>
          <cell r="AC139">
            <v>1720</v>
          </cell>
          <cell r="AD139">
            <v>128975</v>
          </cell>
          <cell r="AE139">
            <v>122421</v>
          </cell>
          <cell r="AF139">
            <v>0.01</v>
          </cell>
          <cell r="AG139">
            <v>3080</v>
          </cell>
          <cell r="AH139">
            <v>332606</v>
          </cell>
          <cell r="AI139">
            <v>321606</v>
          </cell>
          <cell r="AJ139">
            <v>0.01</v>
          </cell>
          <cell r="AK139" t="str">
            <v>C</v>
          </cell>
          <cell r="AL139">
            <v>3.35</v>
          </cell>
          <cell r="AM139">
            <v>562511</v>
          </cell>
        </row>
        <row r="140">
          <cell r="C140">
            <v>520323</v>
          </cell>
          <cell r="D140" t="str">
            <v>CENTRO RICERCHE ED ANALISI CLINICHE  &lt;&lt;S. GIOVANNI&gt;&gt; S.R.L. - 520323</v>
          </cell>
          <cell r="F140">
            <v>148565</v>
          </cell>
          <cell r="G140">
            <v>508092</v>
          </cell>
          <cell r="H140">
            <v>403462</v>
          </cell>
          <cell r="J140">
            <v>148565</v>
          </cell>
          <cell r="K140">
            <v>508092</v>
          </cell>
          <cell r="L140">
            <v>403462</v>
          </cell>
          <cell r="M140">
            <v>0.01</v>
          </cell>
          <cell r="N140">
            <v>0</v>
          </cell>
          <cell r="O140">
            <v>0</v>
          </cell>
          <cell r="P140">
            <v>0</v>
          </cell>
          <cell r="Q140">
            <v>0.01</v>
          </cell>
          <cell r="R140">
            <v>0</v>
          </cell>
          <cell r="S140">
            <v>0</v>
          </cell>
          <cell r="T140">
            <v>0</v>
          </cell>
          <cell r="U140">
            <v>0.01</v>
          </cell>
          <cell r="V140" t="str">
            <v>A</v>
          </cell>
          <cell r="W140">
            <v>3.3262180151005758</v>
          </cell>
          <cell r="Y140">
            <v>148565</v>
          </cell>
          <cell r="Z140">
            <v>508092</v>
          </cell>
          <cell r="AA140">
            <v>403462</v>
          </cell>
          <cell r="AB140">
            <v>0.01</v>
          </cell>
          <cell r="AC140">
            <v>0</v>
          </cell>
          <cell r="AD140">
            <v>0</v>
          </cell>
          <cell r="AE140">
            <v>0</v>
          </cell>
          <cell r="AF140">
            <v>0.01</v>
          </cell>
          <cell r="AG140">
            <v>0</v>
          </cell>
          <cell r="AH140">
            <v>0</v>
          </cell>
          <cell r="AI140">
            <v>0</v>
          </cell>
          <cell r="AJ140">
            <v>0.01</v>
          </cell>
          <cell r="AK140" t="str">
            <v>A</v>
          </cell>
          <cell r="AL140">
            <v>3.35</v>
          </cell>
          <cell r="AM140">
            <v>403462</v>
          </cell>
        </row>
        <row r="141">
          <cell r="C141">
            <v>520328</v>
          </cell>
          <cell r="D141" t="str">
            <v>LABOR.  ANALISI CHIM. E CLIN. NOVIELLO LUIGI  C.  S.N.C. - 520328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  <cell r="K141">
            <v>0</v>
          </cell>
          <cell r="L141">
            <v>0</v>
          </cell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Y141">
            <v>49596</v>
          </cell>
          <cell r="Z141">
            <v>179536</v>
          </cell>
          <cell r="AA141">
            <v>142565</v>
          </cell>
          <cell r="AB141">
            <v>0.01</v>
          </cell>
          <cell r="AC141">
            <v>10</v>
          </cell>
          <cell r="AD141">
            <v>739</v>
          </cell>
          <cell r="AE141">
            <v>701</v>
          </cell>
          <cell r="AF141">
            <v>0.01</v>
          </cell>
          <cell r="AG141">
            <v>0</v>
          </cell>
          <cell r="AH141">
            <v>0</v>
          </cell>
          <cell r="AI141">
            <v>0</v>
          </cell>
          <cell r="AJ141">
            <v>0.01</v>
          </cell>
          <cell r="AK141" t="str">
            <v>B</v>
          </cell>
          <cell r="AL141">
            <v>3.35</v>
          </cell>
          <cell r="AM141">
            <v>143266</v>
          </cell>
        </row>
        <row r="142">
          <cell r="C142">
            <v>520329</v>
          </cell>
          <cell r="D142" t="str">
            <v>LABORATORIO  ANALISI CLINICHE  &lt;&lt;S.E.M.&gt;&gt;  S.N.C. - 520329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  <cell r="K142">
            <v>0</v>
          </cell>
          <cell r="L142">
            <v>0</v>
          </cell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Y142">
            <v>57834</v>
          </cell>
          <cell r="Z142">
            <v>197793</v>
          </cell>
          <cell r="AA142">
            <v>157062</v>
          </cell>
          <cell r="AB142">
            <v>0.01</v>
          </cell>
          <cell r="AC142">
            <v>0</v>
          </cell>
          <cell r="AD142">
            <v>0</v>
          </cell>
          <cell r="AE142">
            <v>0</v>
          </cell>
          <cell r="AF142">
            <v>0.01</v>
          </cell>
          <cell r="AG142">
            <v>0</v>
          </cell>
          <cell r="AH142">
            <v>0</v>
          </cell>
          <cell r="AI142">
            <v>0</v>
          </cell>
          <cell r="AJ142">
            <v>0.01</v>
          </cell>
          <cell r="AK142" t="str">
            <v>A</v>
          </cell>
          <cell r="AL142">
            <v>3.35</v>
          </cell>
          <cell r="AM142">
            <v>157062</v>
          </cell>
        </row>
        <row r="143">
          <cell r="C143">
            <v>520333</v>
          </cell>
          <cell r="D143" t="str">
            <v>CLINICA VESUVIO SRL - 520333</v>
          </cell>
          <cell r="F143">
            <v>33023</v>
          </cell>
          <cell r="G143">
            <v>112939</v>
          </cell>
          <cell r="H143">
            <v>89682</v>
          </cell>
          <cell r="J143">
            <v>33023</v>
          </cell>
          <cell r="K143">
            <v>112939</v>
          </cell>
          <cell r="L143">
            <v>89682</v>
          </cell>
          <cell r="M143">
            <v>0.01</v>
          </cell>
          <cell r="N143">
            <v>0</v>
          </cell>
          <cell r="O143">
            <v>0</v>
          </cell>
          <cell r="P143">
            <v>0</v>
          </cell>
          <cell r="Q143">
            <v>0.01</v>
          </cell>
          <cell r="R143">
            <v>0</v>
          </cell>
          <cell r="S143">
            <v>0</v>
          </cell>
          <cell r="T143">
            <v>0</v>
          </cell>
          <cell r="U143">
            <v>0.01</v>
          </cell>
          <cell r="V143" t="str">
            <v>A</v>
          </cell>
          <cell r="W143">
            <v>3.4265459890800587</v>
          </cell>
          <cell r="Y143">
            <v>33023</v>
          </cell>
          <cell r="Z143">
            <v>112939</v>
          </cell>
          <cell r="AA143">
            <v>89682</v>
          </cell>
          <cell r="AB143">
            <v>0.01</v>
          </cell>
          <cell r="AC143">
            <v>0</v>
          </cell>
          <cell r="AD143">
            <v>0</v>
          </cell>
          <cell r="AE143">
            <v>0</v>
          </cell>
          <cell r="AF143">
            <v>0.01</v>
          </cell>
          <cell r="AG143">
            <v>0</v>
          </cell>
          <cell r="AH143">
            <v>0</v>
          </cell>
          <cell r="AI143">
            <v>0</v>
          </cell>
          <cell r="AJ143">
            <v>0.01</v>
          </cell>
          <cell r="AK143" t="str">
            <v>A</v>
          </cell>
          <cell r="AL143">
            <v>3.35</v>
          </cell>
          <cell r="AM143">
            <v>89682</v>
          </cell>
        </row>
        <row r="144">
          <cell r="C144">
            <v>530372</v>
          </cell>
          <cell r="D144" t="str">
            <v>CENTRO MEDICO NAZIONALE S.N.C. - 530372</v>
          </cell>
          <cell r="F144">
            <v>59123</v>
          </cell>
          <cell r="G144">
            <v>202263</v>
          </cell>
          <cell r="H144">
            <v>160622</v>
          </cell>
          <cell r="J144">
            <v>59122</v>
          </cell>
          <cell r="K144">
            <v>202198</v>
          </cell>
          <cell r="L144">
            <v>160560</v>
          </cell>
          <cell r="M144">
            <v>0.01</v>
          </cell>
          <cell r="N144">
            <v>1</v>
          </cell>
          <cell r="O144">
            <v>65</v>
          </cell>
          <cell r="P144">
            <v>62</v>
          </cell>
          <cell r="Q144">
            <v>0.01</v>
          </cell>
          <cell r="R144">
            <v>0</v>
          </cell>
          <cell r="S144">
            <v>0</v>
          </cell>
          <cell r="T144">
            <v>0</v>
          </cell>
          <cell r="U144">
            <v>0.01</v>
          </cell>
          <cell r="V144" t="str">
            <v>A</v>
          </cell>
          <cell r="W144">
            <v>3.4479104262327605</v>
          </cell>
          <cell r="Y144">
            <v>59122</v>
          </cell>
          <cell r="Z144">
            <v>202198</v>
          </cell>
          <cell r="AA144">
            <v>160560</v>
          </cell>
          <cell r="AB144">
            <v>0.01</v>
          </cell>
          <cell r="AC144">
            <v>1</v>
          </cell>
          <cell r="AD144">
            <v>65</v>
          </cell>
          <cell r="AE144">
            <v>62</v>
          </cell>
          <cell r="AF144">
            <v>0.01</v>
          </cell>
          <cell r="AG144">
            <v>0</v>
          </cell>
          <cell r="AH144">
            <v>0</v>
          </cell>
          <cell r="AI144">
            <v>0</v>
          </cell>
          <cell r="AJ144">
            <v>0.01</v>
          </cell>
          <cell r="AK144" t="str">
            <v>A</v>
          </cell>
          <cell r="AL144">
            <v>3.35</v>
          </cell>
          <cell r="AM144">
            <v>160622</v>
          </cell>
        </row>
        <row r="145">
          <cell r="C145">
            <v>530379</v>
          </cell>
          <cell r="D145" t="str">
            <v>L.A.C.  DI  ALESSANDRA DE MASI - 530379</v>
          </cell>
          <cell r="F145">
            <v>79923</v>
          </cell>
          <cell r="G145">
            <v>273403</v>
          </cell>
          <cell r="H145">
            <v>217113</v>
          </cell>
          <cell r="J145">
            <v>79922</v>
          </cell>
          <cell r="K145">
            <v>273335</v>
          </cell>
          <cell r="L145">
            <v>217048</v>
          </cell>
          <cell r="M145">
            <v>0.01</v>
          </cell>
          <cell r="N145">
            <v>1</v>
          </cell>
          <cell r="O145">
            <v>68</v>
          </cell>
          <cell r="P145">
            <v>65</v>
          </cell>
          <cell r="Q145">
            <v>0.01</v>
          </cell>
          <cell r="R145">
            <v>0</v>
          </cell>
          <cell r="S145">
            <v>0</v>
          </cell>
          <cell r="T145">
            <v>0</v>
          </cell>
          <cell r="U145">
            <v>0.01</v>
          </cell>
          <cell r="V145" t="str">
            <v>A</v>
          </cell>
          <cell r="W145">
            <v>3.4882810135149018</v>
          </cell>
          <cell r="Y145">
            <v>79922</v>
          </cell>
          <cell r="Z145">
            <v>273335</v>
          </cell>
          <cell r="AA145">
            <v>217048</v>
          </cell>
          <cell r="AB145">
            <v>0.01</v>
          </cell>
          <cell r="AC145">
            <v>1</v>
          </cell>
          <cell r="AD145">
            <v>68</v>
          </cell>
          <cell r="AE145">
            <v>65</v>
          </cell>
          <cell r="AF145">
            <v>0.01</v>
          </cell>
          <cell r="AG145">
            <v>0</v>
          </cell>
          <cell r="AH145">
            <v>0</v>
          </cell>
          <cell r="AI145">
            <v>0</v>
          </cell>
          <cell r="AJ145">
            <v>0.01</v>
          </cell>
          <cell r="AK145" t="str">
            <v>A</v>
          </cell>
          <cell r="AL145">
            <v>3.35</v>
          </cell>
          <cell r="AM145">
            <v>217113</v>
          </cell>
        </row>
        <row r="146">
          <cell r="C146" t="str">
            <v>AGG300</v>
          </cell>
          <cell r="D146" t="str">
            <v>INNOVALAB S.C. A R.L. - AGG300</v>
          </cell>
          <cell r="F146">
            <v>72228</v>
          </cell>
          <cell r="G146">
            <v>1134685</v>
          </cell>
          <cell r="H146">
            <v>1052095</v>
          </cell>
          <cell r="J146">
            <v>62356</v>
          </cell>
          <cell r="K146">
            <v>223859</v>
          </cell>
          <cell r="L146">
            <v>177761</v>
          </cell>
          <cell r="M146">
            <v>0.01</v>
          </cell>
          <cell r="N146">
            <v>4708</v>
          </cell>
          <cell r="O146">
            <v>353125</v>
          </cell>
          <cell r="P146">
            <v>335180</v>
          </cell>
          <cell r="Q146">
            <v>0.01</v>
          </cell>
          <cell r="R146">
            <v>5164</v>
          </cell>
          <cell r="S146">
            <v>557701</v>
          </cell>
          <cell r="T146">
            <v>539154</v>
          </cell>
          <cell r="U146">
            <v>0.01</v>
          </cell>
          <cell r="V146" t="str">
            <v>C</v>
          </cell>
          <cell r="W146">
            <v>3.6250094816689322</v>
          </cell>
          <cell r="Y146">
            <v>62356</v>
          </cell>
          <cell r="Z146">
            <v>223859</v>
          </cell>
          <cell r="AA146">
            <v>177761</v>
          </cell>
          <cell r="AB146">
            <v>0.01</v>
          </cell>
          <cell r="AC146">
            <v>4708</v>
          </cell>
          <cell r="AD146">
            <v>353125</v>
          </cell>
          <cell r="AE146">
            <v>335180</v>
          </cell>
          <cell r="AF146">
            <v>0.01</v>
          </cell>
          <cell r="AG146">
            <v>5164</v>
          </cell>
          <cell r="AH146">
            <v>557701</v>
          </cell>
          <cell r="AI146">
            <v>539154</v>
          </cell>
          <cell r="AJ146">
            <v>0.01</v>
          </cell>
          <cell r="AK146" t="str">
            <v>C</v>
          </cell>
          <cell r="AL146">
            <v>3.35</v>
          </cell>
          <cell r="AM146">
            <v>1052095</v>
          </cell>
        </row>
        <row r="147">
          <cell r="C147" t="str">
            <v>AGG301</v>
          </cell>
          <cell r="D147" t="str">
            <v>LABORATORI BASILE - AGG301</v>
          </cell>
          <cell r="F147">
            <v>627507.89230703609</v>
          </cell>
          <cell r="G147">
            <v>2631404.6797922086</v>
          </cell>
          <cell r="H147">
            <v>2130629.9033324225</v>
          </cell>
          <cell r="J147">
            <v>624985.56633064302</v>
          </cell>
          <cell r="K147">
            <v>2383721.1616810309</v>
          </cell>
          <cell r="L147">
            <v>1892848.8233324224</v>
          </cell>
          <cell r="M147">
            <v>0.01</v>
          </cell>
          <cell r="N147">
            <v>1265.325976393108</v>
          </cell>
          <cell r="O147">
            <v>94860.820291259879</v>
          </cell>
          <cell r="P147">
            <v>90040.68</v>
          </cell>
          <cell r="Q147">
            <v>0.05</v>
          </cell>
          <cell r="R147">
            <v>1257</v>
          </cell>
          <cell r="S147">
            <v>152822.69781991787</v>
          </cell>
          <cell r="T147">
            <v>147740.4</v>
          </cell>
          <cell r="U147">
            <v>5.8000000000000003E-2</v>
          </cell>
          <cell r="V147" t="str">
            <v>C</v>
          </cell>
          <cell r="W147">
            <v>3.8083405125855778</v>
          </cell>
          <cell r="Y147">
            <v>520509</v>
          </cell>
          <cell r="Z147">
            <v>1868629</v>
          </cell>
          <cell r="AA147">
            <v>1483828</v>
          </cell>
          <cell r="AB147">
            <v>0.01</v>
          </cell>
          <cell r="AC147">
            <v>1212</v>
          </cell>
          <cell r="AD147">
            <v>90863</v>
          </cell>
          <cell r="AE147">
            <v>86246</v>
          </cell>
          <cell r="AF147">
            <v>0.05</v>
          </cell>
          <cell r="AG147">
            <v>1257</v>
          </cell>
          <cell r="AH147">
            <v>135804</v>
          </cell>
          <cell r="AI147">
            <v>147716</v>
          </cell>
          <cell r="AJ147">
            <v>5.8000000000000003E-2</v>
          </cell>
          <cell r="AK147" t="str">
            <v>C</v>
          </cell>
          <cell r="AL147">
            <v>3.35</v>
          </cell>
          <cell r="AM147">
            <v>1717790</v>
          </cell>
        </row>
        <row r="148">
          <cell r="C148" t="str">
            <v>AGG302</v>
          </cell>
          <cell r="D148" t="str">
            <v>HUB  LABS S.C.A.R.L. - AGG302</v>
          </cell>
          <cell r="F148">
            <v>506742.70116412686</v>
          </cell>
          <cell r="G148">
            <v>2012694.6858693657</v>
          </cell>
          <cell r="H148">
            <v>1632475.7058308171</v>
          </cell>
          <cell r="J148">
            <v>504802.70116412686</v>
          </cell>
          <cell r="K148">
            <v>1812241.6858693657</v>
          </cell>
          <cell r="L148">
            <v>1439051.7058308171</v>
          </cell>
          <cell r="M148">
            <v>0.01</v>
          </cell>
          <cell r="N148">
            <v>275</v>
          </cell>
          <cell r="O148">
            <v>20636</v>
          </cell>
          <cell r="P148">
            <v>19587</v>
          </cell>
          <cell r="Q148">
            <v>0.01</v>
          </cell>
          <cell r="R148">
            <v>1665</v>
          </cell>
          <cell r="S148">
            <v>179817</v>
          </cell>
          <cell r="T148">
            <v>173837</v>
          </cell>
          <cell r="U148">
            <v>0.01</v>
          </cell>
          <cell r="V148" t="str">
            <v>C</v>
          </cell>
          <cell r="W148">
            <v>3.5503835396671088</v>
          </cell>
          <cell r="X148"/>
          <cell r="Y148">
            <v>446339</v>
          </cell>
          <cell r="Z148">
            <v>1602357</v>
          </cell>
          <cell r="AA148">
            <v>1272388</v>
          </cell>
          <cell r="AB148">
            <v>0.01</v>
          </cell>
          <cell r="AC148">
            <v>275</v>
          </cell>
          <cell r="AD148">
            <v>20636</v>
          </cell>
          <cell r="AE148">
            <v>19587</v>
          </cell>
          <cell r="AF148">
            <v>0.01</v>
          </cell>
          <cell r="AG148">
            <v>1665</v>
          </cell>
          <cell r="AH148">
            <v>179817</v>
          </cell>
          <cell r="AI148">
            <v>173837</v>
          </cell>
          <cell r="AJ148">
            <v>0.01</v>
          </cell>
          <cell r="AK148" t="str">
            <v>C</v>
          </cell>
          <cell r="AL148">
            <v>3.35</v>
          </cell>
          <cell r="AM148">
            <v>1465812</v>
          </cell>
        </row>
        <row r="149">
          <cell r="C149" t="str">
            <v>AGG305</v>
          </cell>
          <cell r="D149" t="str">
            <v>ISTITUTO DIAGNOSTICO VARELLI SRL - AGG305</v>
          </cell>
          <cell r="F149">
            <v>975100.47038496216</v>
          </cell>
          <cell r="G149">
            <v>3636705.6787267867</v>
          </cell>
          <cell r="H149">
            <v>2918485.6749999998</v>
          </cell>
          <cell r="J149">
            <v>972899.47038496216</v>
          </cell>
          <cell r="K149">
            <v>3447776.357927864</v>
          </cell>
          <cell r="L149">
            <v>2737786.3507865625</v>
          </cell>
          <cell r="M149">
            <v>7.5999999999999998E-2</v>
          </cell>
          <cell r="N149">
            <v>1478</v>
          </cell>
          <cell r="O149">
            <v>110842.45205473245</v>
          </cell>
          <cell r="P149">
            <v>105209.91983220946</v>
          </cell>
          <cell r="Q149">
            <v>0.10785839331585596</v>
          </cell>
          <cell r="R149">
            <v>723</v>
          </cell>
          <cell r="S149">
            <v>78086.868744190346</v>
          </cell>
          <cell r="T149">
            <v>75489.404381227723</v>
          </cell>
          <cell r="U149">
            <v>4.2300879266723941E-2</v>
          </cell>
          <cell r="V149" t="str">
            <v>C</v>
          </cell>
          <cell r="W149">
            <v>3.7783289349926661</v>
          </cell>
          <cell r="X149"/>
          <cell r="Y149">
            <v>755270</v>
          </cell>
          <cell r="Z149">
            <v>2695810.4951096964</v>
          </cell>
          <cell r="AA149">
            <v>2140670.6996554723</v>
          </cell>
          <cell r="AB149">
            <v>8.6944523316121028E-2</v>
          </cell>
          <cell r="AC149">
            <v>1460</v>
          </cell>
          <cell r="AD149">
            <v>109504.45895188148</v>
          </cell>
          <cell r="AE149">
            <v>103939.91983220946</v>
          </cell>
          <cell r="AF149">
            <v>0.10905408559377733</v>
          </cell>
          <cell r="AG149">
            <v>722</v>
          </cell>
          <cell r="AH149">
            <v>77970.49886854818</v>
          </cell>
          <cell r="AI149">
            <v>75376.904381227723</v>
          </cell>
          <cell r="AJ149">
            <v>4.2349088316264202E-2</v>
          </cell>
          <cell r="AK149" t="str">
            <v>C</v>
          </cell>
          <cell r="AL149">
            <v>3.35</v>
          </cell>
          <cell r="AM149">
            <v>2319987.5238689096</v>
          </cell>
        </row>
        <row r="150">
          <cell r="C150" t="str">
            <v>AGG306</v>
          </cell>
          <cell r="D150" t="str">
            <v>DIAGNOSTICLAB 2.0:LABORATORIO ANALISI SPECIALISTICHE DE ANGELIS SRL - AGG306</v>
          </cell>
          <cell r="F150">
            <v>144231.99999999997</v>
          </cell>
          <cell r="G150">
            <v>520269.99999999994</v>
          </cell>
          <cell r="H150">
            <v>413543</v>
          </cell>
          <cell r="J150">
            <v>144198.99999999997</v>
          </cell>
          <cell r="K150">
            <v>517674.99999999994</v>
          </cell>
          <cell r="L150">
            <v>411072</v>
          </cell>
          <cell r="M150">
            <v>0.01</v>
          </cell>
          <cell r="N150">
            <v>29</v>
          </cell>
          <cell r="O150">
            <v>2189</v>
          </cell>
          <cell r="P150">
            <v>2078</v>
          </cell>
          <cell r="Q150">
            <v>0.01</v>
          </cell>
          <cell r="R150">
            <v>4</v>
          </cell>
          <cell r="S150">
            <v>406</v>
          </cell>
          <cell r="T150">
            <v>393</v>
          </cell>
          <cell r="U150">
            <v>0.01</v>
          </cell>
          <cell r="V150" t="str">
            <v>A</v>
          </cell>
          <cell r="W150">
            <v>3.4519089721502869</v>
          </cell>
          <cell r="Y150">
            <v>144199</v>
          </cell>
          <cell r="Z150">
            <v>517675</v>
          </cell>
          <cell r="AA150">
            <v>411072</v>
          </cell>
          <cell r="AB150">
            <v>0.01</v>
          </cell>
          <cell r="AC150">
            <v>29</v>
          </cell>
          <cell r="AD150">
            <v>2189</v>
          </cell>
          <cell r="AE150">
            <v>2078</v>
          </cell>
          <cell r="AF150">
            <v>0.01</v>
          </cell>
          <cell r="AG150">
            <v>4</v>
          </cell>
          <cell r="AH150">
            <v>406</v>
          </cell>
          <cell r="AI150">
            <v>393</v>
          </cell>
          <cell r="AJ150">
            <v>0.01</v>
          </cell>
          <cell r="AK150" t="str">
            <v>A</v>
          </cell>
          <cell r="AL150">
            <v>3.35</v>
          </cell>
          <cell r="AM150">
            <v>413543</v>
          </cell>
        </row>
        <row r="151">
          <cell r="C151" t="str">
            <v>AGG307</v>
          </cell>
          <cell r="D151" t="str">
            <v>BIO4LAB S.C. A R.L. - AGG307</v>
          </cell>
          <cell r="F151">
            <v>218717.97168521082</v>
          </cell>
          <cell r="G151">
            <v>786428.16809049435</v>
          </cell>
          <cell r="H151">
            <v>624681</v>
          </cell>
          <cell r="J151">
            <v>218700.97168521082</v>
          </cell>
          <cell r="K151">
            <v>785135.16809049435</v>
          </cell>
          <cell r="L151">
            <v>623454</v>
          </cell>
          <cell r="M151">
            <v>0.01</v>
          </cell>
          <cell r="N151">
            <v>17</v>
          </cell>
          <cell r="O151">
            <v>1293</v>
          </cell>
          <cell r="P151">
            <v>1227</v>
          </cell>
          <cell r="Q151">
            <v>0.01</v>
          </cell>
          <cell r="R151">
            <v>0</v>
          </cell>
          <cell r="S151">
            <v>0</v>
          </cell>
          <cell r="T151">
            <v>0</v>
          </cell>
          <cell r="U151">
            <v>0.01</v>
          </cell>
          <cell r="V151" t="str">
            <v>A</v>
          </cell>
          <cell r="W151">
            <v>3.3614876338630379</v>
          </cell>
          <cell r="Y151">
            <v>198780</v>
          </cell>
          <cell r="Z151">
            <v>713619</v>
          </cell>
          <cell r="AA151">
            <v>566665</v>
          </cell>
          <cell r="AB151">
            <v>0.01</v>
          </cell>
          <cell r="AC151">
            <v>17</v>
          </cell>
          <cell r="AD151">
            <v>1293</v>
          </cell>
          <cell r="AE151">
            <v>1227</v>
          </cell>
          <cell r="AF151">
            <v>0.01</v>
          </cell>
          <cell r="AG151">
            <v>0</v>
          </cell>
          <cell r="AH151">
            <v>0</v>
          </cell>
          <cell r="AI151">
            <v>0</v>
          </cell>
          <cell r="AJ151">
            <v>0.01</v>
          </cell>
          <cell r="AK151" t="str">
            <v>A</v>
          </cell>
          <cell r="AL151">
            <v>3.35</v>
          </cell>
          <cell r="AM151">
            <v>567892</v>
          </cell>
        </row>
        <row r="152">
          <cell r="C152" t="str">
            <v>AGG308</v>
          </cell>
          <cell r="D152" t="str">
            <v>CONSORZIO ILAB - AGG308</v>
          </cell>
          <cell r="F152">
            <v>225211.4884046879</v>
          </cell>
          <cell r="G152">
            <v>823928.99599359999</v>
          </cell>
          <cell r="H152">
            <v>656986.13200000382</v>
          </cell>
          <cell r="J152">
            <v>225055.4884046879</v>
          </cell>
          <cell r="K152">
            <v>807947.99599359999</v>
          </cell>
          <cell r="L152">
            <v>641570.13200000382</v>
          </cell>
          <cell r="M152">
            <v>0.01</v>
          </cell>
          <cell r="N152">
            <v>25</v>
          </cell>
          <cell r="O152">
            <v>1881</v>
          </cell>
          <cell r="P152">
            <v>1785</v>
          </cell>
          <cell r="Q152">
            <v>0.01</v>
          </cell>
          <cell r="R152">
            <v>131</v>
          </cell>
          <cell r="S152">
            <v>14100</v>
          </cell>
          <cell r="T152">
            <v>13631</v>
          </cell>
          <cell r="U152">
            <v>0.01</v>
          </cell>
          <cell r="V152" t="str">
            <v>C</v>
          </cell>
          <cell r="W152">
            <v>3.3670538974664148</v>
          </cell>
          <cell r="Y152">
            <v>223680</v>
          </cell>
          <cell r="Z152">
            <v>803010</v>
          </cell>
          <cell r="AA152">
            <v>637649</v>
          </cell>
          <cell r="AB152">
            <v>0.01</v>
          </cell>
          <cell r="AC152">
            <v>25</v>
          </cell>
          <cell r="AD152">
            <v>1881</v>
          </cell>
          <cell r="AE152">
            <v>1785</v>
          </cell>
          <cell r="AF152">
            <v>0.01</v>
          </cell>
          <cell r="AG152">
            <v>131</v>
          </cell>
          <cell r="AH152">
            <v>14100</v>
          </cell>
          <cell r="AI152">
            <v>13631</v>
          </cell>
          <cell r="AJ152">
            <v>0.01</v>
          </cell>
          <cell r="AK152" t="str">
            <v>C</v>
          </cell>
          <cell r="AL152">
            <v>3.35</v>
          </cell>
          <cell r="AM152">
            <v>653065</v>
          </cell>
        </row>
        <row r="153">
          <cell r="C153" t="str">
            <v>AGG309</v>
          </cell>
          <cell r="D153" t="str">
            <v>SALUS S.C.A.R.L. - AGG309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  <cell r="K153">
            <v>0</v>
          </cell>
          <cell r="L153">
            <v>0</v>
          </cell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Y153">
            <v>383583</v>
          </cell>
          <cell r="Z153">
            <v>1377063</v>
          </cell>
          <cell r="AA153">
            <v>1093489</v>
          </cell>
          <cell r="AB153">
            <v>0.01</v>
          </cell>
          <cell r="AC153">
            <v>462</v>
          </cell>
          <cell r="AD153">
            <v>34669</v>
          </cell>
          <cell r="AE153">
            <v>32907</v>
          </cell>
          <cell r="AF153">
            <v>0.01</v>
          </cell>
          <cell r="AG153">
            <v>528</v>
          </cell>
          <cell r="AH153">
            <v>57030</v>
          </cell>
          <cell r="AI153">
            <v>55134</v>
          </cell>
          <cell r="AJ153">
            <v>0.01</v>
          </cell>
          <cell r="AK153" t="str">
            <v>C</v>
          </cell>
          <cell r="AL153">
            <v>3.35</v>
          </cell>
          <cell r="AM153">
            <v>1181530</v>
          </cell>
        </row>
        <row r="154">
          <cell r="C154" t="str">
            <v>AGG310</v>
          </cell>
          <cell r="D154" t="str">
            <v>DIAGNOSTICA TERRITORIALE S.C. A R.L. - AGG310</v>
          </cell>
          <cell r="F154">
            <v>433583.03452370572</v>
          </cell>
          <cell r="G154">
            <v>1573448.1163420796</v>
          </cell>
          <cell r="H154">
            <v>1252185.7079993219</v>
          </cell>
          <cell r="J154">
            <v>433347.03452370572</v>
          </cell>
          <cell r="K154">
            <v>1555715.1163420796</v>
          </cell>
          <cell r="L154">
            <v>1235351.7079993219</v>
          </cell>
          <cell r="M154">
            <v>0.01</v>
          </cell>
          <cell r="N154">
            <v>235</v>
          </cell>
          <cell r="O154">
            <v>17627</v>
          </cell>
          <cell r="P154">
            <v>16731</v>
          </cell>
          <cell r="Q154">
            <v>0.01</v>
          </cell>
          <cell r="R154">
            <v>1</v>
          </cell>
          <cell r="S154">
            <v>106</v>
          </cell>
          <cell r="T154">
            <v>103</v>
          </cell>
          <cell r="U154">
            <v>0.01</v>
          </cell>
          <cell r="V154" t="str">
            <v>A</v>
          </cell>
          <cell r="W154">
            <v>3.4699595604784026</v>
          </cell>
          <cell r="Y154">
            <v>423008</v>
          </cell>
          <cell r="Z154">
            <v>1518598</v>
          </cell>
          <cell r="AA154">
            <v>1205878</v>
          </cell>
          <cell r="AB154">
            <v>0.01</v>
          </cell>
          <cell r="AC154">
            <v>235</v>
          </cell>
          <cell r="AD154">
            <v>17627</v>
          </cell>
          <cell r="AE154">
            <v>16731</v>
          </cell>
          <cell r="AF154">
            <v>0.01</v>
          </cell>
          <cell r="AG154">
            <v>1</v>
          </cell>
          <cell r="AH154">
            <v>106</v>
          </cell>
          <cell r="AI154">
            <v>103</v>
          </cell>
          <cell r="AJ154">
            <v>0.01</v>
          </cell>
          <cell r="AK154" t="str">
            <v>A</v>
          </cell>
          <cell r="AL154">
            <v>3.35</v>
          </cell>
          <cell r="AM154">
            <v>1222712</v>
          </cell>
        </row>
        <row r="155">
          <cell r="C155" t="str">
            <v>AGG311</v>
          </cell>
          <cell r="D155" t="str">
            <v>LAB IN PROGRESS S.C. A R.L. - AGG311</v>
          </cell>
          <cell r="F155">
            <v>1192054.2616264632</v>
          </cell>
          <cell r="G155">
            <v>4529304.2103953874</v>
          </cell>
          <cell r="H155">
            <v>3597500.17</v>
          </cell>
          <cell r="J155">
            <v>1191966.2659048436</v>
          </cell>
          <cell r="K155">
            <v>4522634.1303953873</v>
          </cell>
          <cell r="L155">
            <v>3590970.55</v>
          </cell>
          <cell r="M155">
            <v>0.01</v>
          </cell>
          <cell r="N155">
            <v>80.770374839124841</v>
          </cell>
          <cell r="O155">
            <v>5906.69</v>
          </cell>
          <cell r="P155">
            <v>5791.4</v>
          </cell>
          <cell r="Q155">
            <v>0.01</v>
          </cell>
          <cell r="R155">
            <v>7.225346780384692</v>
          </cell>
          <cell r="S155">
            <v>763.3900000000001</v>
          </cell>
          <cell r="T155">
            <v>738.22</v>
          </cell>
          <cell r="U155">
            <v>0.01</v>
          </cell>
          <cell r="V155" t="str">
            <v>A</v>
          </cell>
          <cell r="W155">
            <v>3.4985477802101927</v>
          </cell>
          <cell r="Y155">
            <v>878451</v>
          </cell>
          <cell r="Z155">
            <v>3001289.5032389984</v>
          </cell>
          <cell r="AA155">
            <v>2910810.63</v>
          </cell>
          <cell r="AB155">
            <v>0.01</v>
          </cell>
          <cell r="AC155">
            <v>77</v>
          </cell>
          <cell r="AD155">
            <v>5783</v>
          </cell>
          <cell r="AE155">
            <v>5489</v>
          </cell>
          <cell r="AF155">
            <v>0.01</v>
          </cell>
          <cell r="AG155">
            <v>3</v>
          </cell>
          <cell r="AH155">
            <v>308</v>
          </cell>
          <cell r="AI155">
            <v>298</v>
          </cell>
          <cell r="AJ155">
            <v>0.01</v>
          </cell>
          <cell r="AK155" t="str">
            <v>A</v>
          </cell>
          <cell r="AL155">
            <v>3.35</v>
          </cell>
          <cell r="AM155">
            <v>2916597.63</v>
          </cell>
        </row>
        <row r="156">
          <cell r="C156" t="str">
            <v>AGG316</v>
          </cell>
          <cell r="D156" t="str">
            <v>LABORATORIO ANALISI CLINICHE BRANCACCIO - AGG316</v>
          </cell>
          <cell r="F156">
            <v>202903</v>
          </cell>
          <cell r="G156">
            <v>637642</v>
          </cell>
          <cell r="H156">
            <v>527233</v>
          </cell>
          <cell r="J156">
            <v>202903</v>
          </cell>
          <cell r="K156">
            <v>637642</v>
          </cell>
          <cell r="L156">
            <v>527233</v>
          </cell>
          <cell r="M156">
            <v>0.01</v>
          </cell>
          <cell r="N156">
            <v>0</v>
          </cell>
          <cell r="O156">
            <v>0</v>
          </cell>
          <cell r="P156">
            <v>0</v>
          </cell>
          <cell r="Q156">
            <v>0.01</v>
          </cell>
          <cell r="R156">
            <v>0</v>
          </cell>
          <cell r="S156">
            <v>0</v>
          </cell>
          <cell r="T156">
            <v>0</v>
          </cell>
          <cell r="U156">
            <v>0.01</v>
          </cell>
          <cell r="V156" t="str">
            <v>A</v>
          </cell>
          <cell r="W156">
            <v>3.4778121737314769</v>
          </cell>
          <cell r="Y156">
            <v>128693</v>
          </cell>
          <cell r="Z156">
            <v>433446.8264271993</v>
          </cell>
          <cell r="AA156">
            <v>376874</v>
          </cell>
          <cell r="AB156">
            <v>0.01</v>
          </cell>
          <cell r="AC156">
            <v>0</v>
          </cell>
          <cell r="AD156">
            <v>0</v>
          </cell>
          <cell r="AE156">
            <v>0</v>
          </cell>
          <cell r="AF156">
            <v>0.01</v>
          </cell>
          <cell r="AG156">
            <v>0</v>
          </cell>
          <cell r="AH156">
            <v>0</v>
          </cell>
          <cell r="AI156">
            <v>0</v>
          </cell>
          <cell r="AJ156">
            <v>0.01</v>
          </cell>
          <cell r="AK156" t="str">
            <v>A</v>
          </cell>
          <cell r="AL156">
            <v>3.35</v>
          </cell>
          <cell r="AM156">
            <v>376874</v>
          </cell>
        </row>
        <row r="157">
          <cell r="C157" t="str">
            <v>AGG317</v>
          </cell>
          <cell r="D157" t="str">
            <v>NEAPOLIS MEDIALAB S.C. A R.L. - AGG317</v>
          </cell>
          <cell r="F157">
            <v>449098.9141801598</v>
          </cell>
          <cell r="G157">
            <v>1797040.2259147631</v>
          </cell>
          <cell r="H157">
            <v>1447513.6173361712</v>
          </cell>
          <cell r="J157">
            <v>447872.53389846964</v>
          </cell>
          <cell r="K157">
            <v>1675065.2600455012</v>
          </cell>
          <cell r="L157">
            <v>1330126.9873361713</v>
          </cell>
          <cell r="M157">
            <v>0.01</v>
          </cell>
          <cell r="N157">
            <v>314.38028169014086</v>
          </cell>
          <cell r="O157">
            <v>23530.540114122679</v>
          </cell>
          <cell r="P157">
            <v>22321</v>
          </cell>
          <cell r="Q157">
            <v>0.01</v>
          </cell>
          <cell r="R157">
            <v>912</v>
          </cell>
          <cell r="S157">
            <v>98444.425755139193</v>
          </cell>
          <cell r="T157">
            <v>95065.63</v>
          </cell>
          <cell r="U157">
            <v>0.01</v>
          </cell>
          <cell r="V157" t="str">
            <v>A</v>
          </cell>
          <cell r="W157">
            <v>3.4936537172482862</v>
          </cell>
          <cell r="Y157">
            <v>164838</v>
          </cell>
          <cell r="Z157">
            <v>562079.46281546459</v>
          </cell>
          <cell r="AA157">
            <v>479039.5</v>
          </cell>
          <cell r="AB157">
            <v>0.01</v>
          </cell>
          <cell r="AC157">
            <v>2</v>
          </cell>
          <cell r="AD157">
            <v>135</v>
          </cell>
          <cell r="AE157">
            <v>128</v>
          </cell>
          <cell r="AF157">
            <v>0.01</v>
          </cell>
          <cell r="AG157">
            <v>0</v>
          </cell>
          <cell r="AH157">
            <v>0</v>
          </cell>
          <cell r="AI157">
            <v>0</v>
          </cell>
          <cell r="AJ157">
            <v>0.01</v>
          </cell>
          <cell r="AK157" t="str">
            <v>A</v>
          </cell>
          <cell r="AL157">
            <v>3.35</v>
          </cell>
          <cell r="AM157">
            <v>479167.5</v>
          </cell>
        </row>
        <row r="158">
          <cell r="C158" t="str">
            <v>AGG318</v>
          </cell>
          <cell r="D158" t="str">
            <v>OMNIALAB S.C. S.R.L. - AGG318</v>
          </cell>
          <cell r="F158">
            <v>29412.833333333336</v>
          </cell>
          <cell r="G158">
            <v>315212.33333333331</v>
          </cell>
          <cell r="H158">
            <v>287616</v>
          </cell>
          <cell r="J158">
            <v>27216</v>
          </cell>
          <cell r="K158">
            <v>97706.583333333343</v>
          </cell>
          <cell r="L158">
            <v>77586.25</v>
          </cell>
          <cell r="M158">
            <v>0.01</v>
          </cell>
          <cell r="N158">
            <v>582.16666666666674</v>
          </cell>
          <cell r="O158">
            <v>43672.416666666672</v>
          </cell>
          <cell r="P158">
            <v>41452.833333333328</v>
          </cell>
          <cell r="Q158">
            <v>0.01</v>
          </cell>
          <cell r="R158">
            <v>1614.6666666666665</v>
          </cell>
          <cell r="S158">
            <v>173833.33333333331</v>
          </cell>
          <cell r="T158">
            <v>168576.91666666669</v>
          </cell>
          <cell r="U158">
            <v>0.01</v>
          </cell>
          <cell r="V158" t="str">
            <v>C</v>
          </cell>
          <cell r="W158">
            <v>3.4419924427300881</v>
          </cell>
          <cell r="Y158">
            <v>46656</v>
          </cell>
          <cell r="Z158">
            <v>167497</v>
          </cell>
          <cell r="AA158">
            <v>133005</v>
          </cell>
          <cell r="AB158">
            <v>0.01</v>
          </cell>
          <cell r="AC158">
            <v>998</v>
          </cell>
          <cell r="AD158">
            <v>74867</v>
          </cell>
          <cell r="AE158">
            <v>71062</v>
          </cell>
          <cell r="AF158">
            <v>0.01</v>
          </cell>
          <cell r="AG158">
            <v>2768</v>
          </cell>
          <cell r="AH158">
            <v>298000</v>
          </cell>
          <cell r="AI158">
            <v>288989</v>
          </cell>
          <cell r="AJ158">
            <v>0.01</v>
          </cell>
          <cell r="AK158" t="str">
            <v>C</v>
          </cell>
          <cell r="AL158">
            <v>3.35</v>
          </cell>
          <cell r="AM158">
            <v>493056</v>
          </cell>
        </row>
        <row r="159">
          <cell r="C159" t="str">
            <v>AGG319</v>
          </cell>
          <cell r="D159" t="str">
            <v>CONSORZIO IN.VE.NA. - AGG319</v>
          </cell>
          <cell r="F159">
            <v>56013</v>
          </cell>
          <cell r="G159">
            <v>201107.38533008425</v>
          </cell>
          <cell r="H159">
            <v>159696.46</v>
          </cell>
          <cell r="J159">
            <v>56013</v>
          </cell>
          <cell r="K159">
            <v>201088.38533008425</v>
          </cell>
          <cell r="L159">
            <v>159678.46</v>
          </cell>
          <cell r="M159">
            <v>0.01</v>
          </cell>
          <cell r="N159">
            <v>0</v>
          </cell>
          <cell r="O159">
            <v>19</v>
          </cell>
          <cell r="P159">
            <v>18</v>
          </cell>
          <cell r="Q159">
            <v>0.01</v>
          </cell>
          <cell r="R159">
            <v>0</v>
          </cell>
          <cell r="S159">
            <v>0</v>
          </cell>
          <cell r="T159">
            <v>0</v>
          </cell>
          <cell r="U159">
            <v>0.01</v>
          </cell>
          <cell r="V159" t="str">
            <v>A</v>
          </cell>
          <cell r="W159">
            <v>3.2619322604135217</v>
          </cell>
          <cell r="Y159">
            <v>62908</v>
          </cell>
          <cell r="Z159">
            <v>225840</v>
          </cell>
          <cell r="AA159">
            <v>179333</v>
          </cell>
          <cell r="AB159">
            <v>0.01</v>
          </cell>
          <cell r="AC159">
            <v>0</v>
          </cell>
          <cell r="AD159">
            <v>19</v>
          </cell>
          <cell r="AE159">
            <v>18</v>
          </cell>
          <cell r="AF159">
            <v>0.01</v>
          </cell>
          <cell r="AG159">
            <v>0</v>
          </cell>
          <cell r="AH159">
            <v>0</v>
          </cell>
          <cell r="AI159">
            <v>0</v>
          </cell>
          <cell r="AJ159">
            <v>0.01</v>
          </cell>
          <cell r="AK159" t="str">
            <v>A</v>
          </cell>
          <cell r="AL159">
            <v>3.35</v>
          </cell>
          <cell r="AM159">
            <v>179351</v>
          </cell>
        </row>
        <row r="160">
          <cell r="C160" t="str">
            <v>AGG320</v>
          </cell>
          <cell r="D160" t="str">
            <v>CITY LAB. S.C.A.R.L. - AGG320</v>
          </cell>
          <cell r="F160">
            <v>151192</v>
          </cell>
          <cell r="G160">
            <v>560454</v>
          </cell>
          <cell r="H160">
            <v>448103</v>
          </cell>
          <cell r="J160">
            <v>150996</v>
          </cell>
          <cell r="K160">
            <v>542077</v>
          </cell>
          <cell r="L160">
            <v>430449</v>
          </cell>
          <cell r="M160">
            <v>0.01</v>
          </cell>
          <cell r="N160">
            <v>85</v>
          </cell>
          <cell r="O160">
            <v>6341</v>
          </cell>
          <cell r="P160">
            <v>6019</v>
          </cell>
          <cell r="Q160">
            <v>0.01</v>
          </cell>
          <cell r="R160">
            <v>111</v>
          </cell>
          <cell r="S160">
            <v>12036</v>
          </cell>
          <cell r="T160">
            <v>11635</v>
          </cell>
          <cell r="U160">
            <v>0.01</v>
          </cell>
          <cell r="V160" t="str">
            <v>C</v>
          </cell>
          <cell r="W160">
            <v>3.7035476059988572</v>
          </cell>
          <cell r="Y160">
            <v>150996</v>
          </cell>
          <cell r="Z160">
            <v>542077</v>
          </cell>
          <cell r="AA160">
            <v>430449</v>
          </cell>
          <cell r="AB160">
            <v>0.01</v>
          </cell>
          <cell r="AC160">
            <v>85</v>
          </cell>
          <cell r="AD160">
            <v>6341</v>
          </cell>
          <cell r="AE160">
            <v>6019</v>
          </cell>
          <cell r="AF160">
            <v>0.01</v>
          </cell>
          <cell r="AG160">
            <v>111</v>
          </cell>
          <cell r="AH160">
            <v>12036</v>
          </cell>
          <cell r="AI160">
            <v>11635</v>
          </cell>
          <cell r="AJ160">
            <v>0.01</v>
          </cell>
          <cell r="AK160" t="str">
            <v>C</v>
          </cell>
          <cell r="AL160">
            <v>3.35</v>
          </cell>
          <cell r="AM160">
            <v>448103</v>
          </cell>
        </row>
        <row r="161">
          <cell r="C161" t="str">
            <v>AGG321</v>
          </cell>
          <cell r="D161" t="str">
            <v>ATI MAIELLO NEFROCENTER LAB - AGG321</v>
          </cell>
          <cell r="F161">
            <v>212536.69354092356</v>
          </cell>
          <cell r="G161">
            <v>818779.88354874717</v>
          </cell>
          <cell r="H161">
            <v>659699.09000000008</v>
          </cell>
          <cell r="J161">
            <v>211880.47624031172</v>
          </cell>
          <cell r="K161">
            <v>760651.42158269708</v>
          </cell>
          <cell r="L161">
            <v>604012.81000000006</v>
          </cell>
          <cell r="M161">
            <v>0.01</v>
          </cell>
          <cell r="N161">
            <v>386.98623955672917</v>
          </cell>
          <cell r="O161">
            <v>29068.160839790486</v>
          </cell>
          <cell r="P161">
            <v>27591.88</v>
          </cell>
          <cell r="Q161">
            <v>0.01</v>
          </cell>
          <cell r="R161">
            <v>269.23106105512744</v>
          </cell>
          <cell r="S161">
            <v>29060.301126259634</v>
          </cell>
          <cell r="T161">
            <v>28094.400000000001</v>
          </cell>
          <cell r="U161">
            <v>0.01</v>
          </cell>
          <cell r="V161" t="str">
            <v>C</v>
          </cell>
          <cell r="W161">
            <v>3.5820327462961625</v>
          </cell>
          <cell r="Y161">
            <v>190406</v>
          </cell>
          <cell r="Z161">
            <v>683558</v>
          </cell>
          <cell r="AA161">
            <v>542795</v>
          </cell>
          <cell r="AB161">
            <v>0.01</v>
          </cell>
          <cell r="AC161">
            <v>324</v>
          </cell>
          <cell r="AD161">
            <v>24337</v>
          </cell>
          <cell r="AE161">
            <v>23101</v>
          </cell>
          <cell r="AF161">
            <v>0.01</v>
          </cell>
          <cell r="AG161">
            <v>194</v>
          </cell>
          <cell r="AH161">
            <v>20940</v>
          </cell>
          <cell r="AI161">
            <v>20244</v>
          </cell>
          <cell r="AJ161">
            <v>0.01</v>
          </cell>
          <cell r="AK161" t="str">
            <v>C</v>
          </cell>
          <cell r="AL161">
            <v>3.35</v>
          </cell>
          <cell r="AM161">
            <v>586140</v>
          </cell>
        </row>
        <row r="162">
          <cell r="C162" t="str">
            <v>AGG322</v>
          </cell>
          <cell r="D162" t="str">
            <v>DIAGNOSTICA DI LABORATORI ASSOCIATI SCARL</v>
          </cell>
          <cell r="F162"/>
          <cell r="G162"/>
          <cell r="H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>
            <v>0</v>
          </cell>
        </row>
        <row r="163">
          <cell r="C163" t="str">
            <v>AGG323</v>
          </cell>
          <cell r="D163" t="str">
            <v>DIAGNOSTICA LABORATORI CAMPANIA</v>
          </cell>
          <cell r="F163"/>
          <cell r="G163"/>
          <cell r="H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>
            <v>0</v>
          </cell>
        </row>
        <row r="164">
          <cell r="C164" t="str">
            <v>AMB072</v>
          </cell>
          <cell r="D164" t="str">
            <v>CASA DI CURA VILLA ANGELA SRL - AMB072</v>
          </cell>
          <cell r="F164">
            <v>12762.499999999998</v>
          </cell>
          <cell r="G164">
            <v>50001.004156265248</v>
          </cell>
          <cell r="H164">
            <v>40081</v>
          </cell>
          <cell r="J164">
            <v>12730.499999999998</v>
          </cell>
          <cell r="K164">
            <v>47580.004156265248</v>
          </cell>
          <cell r="L164">
            <v>37782</v>
          </cell>
          <cell r="M164">
            <v>0.01</v>
          </cell>
          <cell r="N164">
            <v>32</v>
          </cell>
          <cell r="O164">
            <v>2378</v>
          </cell>
          <cell r="P164">
            <v>2258</v>
          </cell>
          <cell r="Q164">
            <v>0.01</v>
          </cell>
          <cell r="R164">
            <v>0</v>
          </cell>
          <cell r="S164">
            <v>43</v>
          </cell>
          <cell r="T164">
            <v>41</v>
          </cell>
          <cell r="U164">
            <v>0.01</v>
          </cell>
          <cell r="V164" t="str">
            <v>A</v>
          </cell>
          <cell r="W164">
            <v>3.7631118180747092</v>
          </cell>
          <cell r="Y164">
            <v>10699</v>
          </cell>
          <cell r="Z164">
            <v>49791.74699314333</v>
          </cell>
          <cell r="AA164">
            <v>37782</v>
          </cell>
          <cell r="AB164">
            <v>0.01</v>
          </cell>
          <cell r="AC164">
            <v>32</v>
          </cell>
          <cell r="AD164">
            <v>2378</v>
          </cell>
          <cell r="AE164">
            <v>2258</v>
          </cell>
          <cell r="AF164">
            <v>0.01</v>
          </cell>
          <cell r="AG164">
            <v>0</v>
          </cell>
          <cell r="AH164">
            <v>43</v>
          </cell>
          <cell r="AI164">
            <v>41</v>
          </cell>
          <cell r="AJ164">
            <v>0.01</v>
          </cell>
          <cell r="AK164" t="str">
            <v>A</v>
          </cell>
          <cell r="AL164">
            <v>3.35</v>
          </cell>
          <cell r="AM164">
            <v>40081</v>
          </cell>
        </row>
        <row r="165">
          <cell r="D165" t="str">
            <v>ASL Napoli 1 Centro  Totale</v>
          </cell>
          <cell r="F165">
            <v>6791012.7101647668</v>
          </cell>
          <cell r="G165">
            <v>27129244.482583027</v>
          </cell>
          <cell r="H165">
            <v>22015690.757498726</v>
          </cell>
          <cell r="J165">
            <v>6762202.5121144988</v>
          </cell>
          <cell r="K165">
            <v>24414224.025837619</v>
          </cell>
          <cell r="L165">
            <v>19407248.443285279</v>
          </cell>
          <cell r="N165">
            <v>12506.239344115043</v>
          </cell>
          <cell r="O165">
            <v>937805.74996657204</v>
          </cell>
          <cell r="P165">
            <v>890002.40316554275</v>
          </cell>
          <cell r="R165">
            <v>16303.95870615419</v>
          </cell>
          <cell r="S165">
            <v>1777214.7067788402</v>
          </cell>
          <cell r="T165">
            <v>1718439.9110478943</v>
          </cell>
          <cell r="U165">
            <v>22015690.757498715</v>
          </cell>
          <cell r="V165"/>
          <cell r="W165"/>
          <cell r="Y165">
            <v>6268111</v>
          </cell>
          <cell r="Z165">
            <v>22076601.23370849</v>
          </cell>
          <cell r="AA165">
            <v>18121640.079655472</v>
          </cell>
          <cell r="AB165"/>
          <cell r="AC165">
            <v>12961</v>
          </cell>
          <cell r="AD165">
            <v>971622.30913684529</v>
          </cell>
          <cell r="AE165">
            <v>921900.91983220947</v>
          </cell>
          <cell r="AF165"/>
          <cell r="AG165">
            <v>16985</v>
          </cell>
          <cell r="AH165">
            <v>1833417.8687441903</v>
          </cell>
          <cell r="AI165">
            <v>1789682.4043812277</v>
          </cell>
          <cell r="AJ165"/>
          <cell r="AK165"/>
          <cell r="AL165"/>
          <cell r="AM165">
            <v>20833223.40386891</v>
          </cell>
        </row>
        <row r="166">
          <cell r="C166" t="str">
            <v>ASL Napoli 2 Nord</v>
          </cell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AB166"/>
          <cell r="AF166"/>
          <cell r="AJ166"/>
          <cell r="AK166"/>
          <cell r="AL166"/>
          <cell r="AM166"/>
        </row>
        <row r="167">
          <cell r="C167">
            <v>21050</v>
          </cell>
          <cell r="D167" t="str">
            <v>LABORATORIO DI PATOLOGIA CLINICA C.S.M.F. DI G. SCIAUDONE  C. SNC</v>
          </cell>
          <cell r="F167">
            <v>19383.540017455198</v>
          </cell>
          <cell r="G167">
            <v>67067.048460394988</v>
          </cell>
          <cell r="H167">
            <v>53256</v>
          </cell>
          <cell r="J167">
            <v>19383.540017455198</v>
          </cell>
          <cell r="K167">
            <v>67067.048460394988</v>
          </cell>
          <cell r="L167">
            <v>53256</v>
          </cell>
          <cell r="M167">
            <v>0.01</v>
          </cell>
          <cell r="N167">
            <v>0</v>
          </cell>
          <cell r="O167">
            <v>0</v>
          </cell>
          <cell r="P167">
            <v>0</v>
          </cell>
          <cell r="Q167">
            <v>0.01</v>
          </cell>
          <cell r="R167">
            <v>0</v>
          </cell>
          <cell r="S167">
            <v>0</v>
          </cell>
          <cell r="T167">
            <v>0</v>
          </cell>
          <cell r="U167">
            <v>0.01</v>
          </cell>
          <cell r="V167" t="str">
            <v>A</v>
          </cell>
          <cell r="W167">
            <v>3.57</v>
          </cell>
          <cell r="Y167">
            <v>19383.540017455198</v>
          </cell>
          <cell r="Z167">
            <v>67067.048460394988</v>
          </cell>
          <cell r="AA167">
            <v>53256</v>
          </cell>
          <cell r="AB167">
            <v>0.01</v>
          </cell>
          <cell r="AC167">
            <v>0</v>
          </cell>
          <cell r="AD167">
            <v>0</v>
          </cell>
          <cell r="AE167">
            <v>0</v>
          </cell>
          <cell r="AF167">
            <v>0.01</v>
          </cell>
          <cell r="AG167">
            <v>0</v>
          </cell>
          <cell r="AH167">
            <v>0</v>
          </cell>
          <cell r="AI167">
            <v>0</v>
          </cell>
          <cell r="AJ167">
            <v>0.01</v>
          </cell>
          <cell r="AK167" t="str">
            <v>A</v>
          </cell>
          <cell r="AL167">
            <v>3.0294331584375982</v>
          </cell>
          <cell r="AM167"/>
        </row>
        <row r="168">
          <cell r="C168">
            <v>21051</v>
          </cell>
          <cell r="D168" t="str">
            <v>CENTRO MEDICO CHIRURGICO ISCHIA S.R.L.DIAGNOSTICA SAN GIOVAN GIUSEPPE</v>
          </cell>
          <cell r="F168">
            <v>72409</v>
          </cell>
          <cell r="G168">
            <v>265027</v>
          </cell>
          <cell r="H168">
            <v>214525</v>
          </cell>
          <cell r="J168">
            <v>72409</v>
          </cell>
          <cell r="K168">
            <v>265027</v>
          </cell>
          <cell r="L168">
            <v>214525</v>
          </cell>
          <cell r="M168">
            <v>0.01</v>
          </cell>
          <cell r="N168">
            <v>0</v>
          </cell>
          <cell r="O168">
            <v>0</v>
          </cell>
          <cell r="P168">
            <v>0</v>
          </cell>
          <cell r="Q168">
            <v>0.01</v>
          </cell>
          <cell r="R168">
            <v>0</v>
          </cell>
          <cell r="S168">
            <v>0</v>
          </cell>
          <cell r="T168">
            <v>0</v>
          </cell>
          <cell r="U168">
            <v>0.01</v>
          </cell>
          <cell r="V168" t="str">
            <v>A</v>
          </cell>
          <cell r="W168">
            <v>3.57</v>
          </cell>
          <cell r="Y168">
            <v>134138.85588627731</v>
          </cell>
          <cell r="Z168">
            <v>464120.44136651943</v>
          </cell>
          <cell r="AA168">
            <v>368546</v>
          </cell>
          <cell r="AB168">
            <v>0.01</v>
          </cell>
          <cell r="AC168">
            <v>0</v>
          </cell>
          <cell r="AD168">
            <v>0</v>
          </cell>
          <cell r="AE168">
            <v>0</v>
          </cell>
          <cell r="AF168">
            <v>0.01</v>
          </cell>
          <cell r="AG168">
            <v>0</v>
          </cell>
          <cell r="AH168">
            <v>0</v>
          </cell>
          <cell r="AI168">
            <v>0</v>
          </cell>
          <cell r="AJ168">
            <v>0.01</v>
          </cell>
          <cell r="AK168" t="str">
            <v>A</v>
          </cell>
          <cell r="AL168">
            <v>3.5192407222876469</v>
          </cell>
          <cell r="AM168"/>
        </row>
        <row r="169">
          <cell r="C169">
            <v>21052</v>
          </cell>
          <cell r="D169" t="str">
            <v>LABORATORIO  ANALISI CLINICHE E MICROBIOLOGICHE AIMATOS DI L. POLITO  C. SAS</v>
          </cell>
          <cell r="F169">
            <v>11427</v>
          </cell>
          <cell r="G169">
            <v>34405</v>
          </cell>
          <cell r="H169">
            <v>29025</v>
          </cell>
          <cell r="J169">
            <v>11427</v>
          </cell>
          <cell r="K169">
            <v>34405</v>
          </cell>
          <cell r="L169">
            <v>29025</v>
          </cell>
          <cell r="M169">
            <v>0.01</v>
          </cell>
          <cell r="N169">
            <v>0</v>
          </cell>
          <cell r="O169">
            <v>0</v>
          </cell>
          <cell r="P169">
            <v>0</v>
          </cell>
          <cell r="Q169">
            <v>0.01</v>
          </cell>
          <cell r="R169">
            <v>0</v>
          </cell>
          <cell r="S169">
            <v>0</v>
          </cell>
          <cell r="T169">
            <v>0</v>
          </cell>
          <cell r="U169">
            <v>0.01</v>
          </cell>
          <cell r="V169" t="str">
            <v>A</v>
          </cell>
          <cell r="W169">
            <v>3.57</v>
          </cell>
          <cell r="Y169">
            <v>17124.433011530429</v>
          </cell>
          <cell r="Z169">
            <v>59250.538219895287</v>
          </cell>
          <cell r="AA169">
            <v>47049</v>
          </cell>
          <cell r="AB169">
            <v>0.01</v>
          </cell>
          <cell r="AC169">
            <v>0</v>
          </cell>
          <cell r="AD169">
            <v>0</v>
          </cell>
          <cell r="AE169">
            <v>0</v>
          </cell>
          <cell r="AF169">
            <v>0.01</v>
          </cell>
          <cell r="AG169">
            <v>0</v>
          </cell>
          <cell r="AH169">
            <v>0</v>
          </cell>
          <cell r="AI169">
            <v>0</v>
          </cell>
          <cell r="AJ169">
            <v>0.01</v>
          </cell>
          <cell r="AK169" t="str">
            <v>A</v>
          </cell>
          <cell r="AL169">
            <v>2.8790432516935902</v>
          </cell>
          <cell r="AM169"/>
        </row>
        <row r="170">
          <cell r="C170">
            <v>21053</v>
          </cell>
          <cell r="D170" t="str">
            <v>CENTRO DIAGNOSTICO DE LUCIANO VAINO S.R.L.</v>
          </cell>
          <cell r="F170">
            <v>77215.325778886414</v>
          </cell>
          <cell r="G170">
            <v>267165.027194947</v>
          </cell>
          <cell r="H170">
            <v>212149</v>
          </cell>
          <cell r="J170">
            <v>77215.325778886414</v>
          </cell>
          <cell r="K170">
            <v>267165.027194947</v>
          </cell>
          <cell r="L170">
            <v>212149</v>
          </cell>
          <cell r="M170">
            <v>0.01</v>
          </cell>
          <cell r="N170">
            <v>0</v>
          </cell>
          <cell r="O170">
            <v>0</v>
          </cell>
          <cell r="P170">
            <v>0</v>
          </cell>
          <cell r="Q170">
            <v>0.01</v>
          </cell>
          <cell r="R170">
            <v>0</v>
          </cell>
          <cell r="S170">
            <v>0</v>
          </cell>
          <cell r="T170">
            <v>0</v>
          </cell>
          <cell r="U170">
            <v>0.01</v>
          </cell>
          <cell r="V170" t="str">
            <v>A</v>
          </cell>
          <cell r="W170">
            <v>3.57</v>
          </cell>
          <cell r="Y170">
            <v>77215.325778886414</v>
          </cell>
          <cell r="Z170">
            <v>267165.027194947</v>
          </cell>
          <cell r="AA170">
            <v>212149</v>
          </cell>
          <cell r="AB170">
            <v>0.01</v>
          </cell>
          <cell r="AC170">
            <v>0</v>
          </cell>
          <cell r="AD170">
            <v>0</v>
          </cell>
          <cell r="AE170">
            <v>0</v>
          </cell>
          <cell r="AF170">
            <v>0.01</v>
          </cell>
          <cell r="AG170">
            <v>0</v>
          </cell>
          <cell r="AH170">
            <v>0</v>
          </cell>
          <cell r="AI170">
            <v>0</v>
          </cell>
          <cell r="AJ170">
            <v>0.01</v>
          </cell>
          <cell r="AK170" t="str">
            <v>A</v>
          </cell>
          <cell r="AL170">
            <v>3.4647796247758311</v>
          </cell>
          <cell r="AM170"/>
        </row>
        <row r="171">
          <cell r="C171">
            <v>22015</v>
          </cell>
          <cell r="D171" t="str">
            <v>CENTRO DIAGNOSTICO CENTANE DI MARINA LAPENNA SAS</v>
          </cell>
          <cell r="F171">
            <v>24228.046750414596</v>
          </cell>
          <cell r="G171">
            <v>83829.041756434497</v>
          </cell>
          <cell r="H171">
            <v>66566</v>
          </cell>
          <cell r="J171">
            <v>24228.046750414596</v>
          </cell>
          <cell r="K171">
            <v>83829.041756434497</v>
          </cell>
          <cell r="L171">
            <v>66566</v>
          </cell>
          <cell r="M171">
            <v>0.01</v>
          </cell>
          <cell r="N171">
            <v>0</v>
          </cell>
          <cell r="O171">
            <v>0</v>
          </cell>
          <cell r="P171">
            <v>0</v>
          </cell>
          <cell r="Q171">
            <v>0.01</v>
          </cell>
          <cell r="R171">
            <v>0</v>
          </cell>
          <cell r="S171">
            <v>0</v>
          </cell>
          <cell r="T171">
            <v>0</v>
          </cell>
          <cell r="U171">
            <v>0.01</v>
          </cell>
          <cell r="V171" t="str">
            <v>A</v>
          </cell>
          <cell r="W171">
            <v>3.57</v>
          </cell>
          <cell r="Y171">
            <v>24228.046750414596</v>
          </cell>
          <cell r="Z171">
            <v>83829.041756434497</v>
          </cell>
          <cell r="AA171">
            <v>66566</v>
          </cell>
          <cell r="AB171">
            <v>0.01</v>
          </cell>
          <cell r="AC171">
            <v>0</v>
          </cell>
          <cell r="AD171">
            <v>0</v>
          </cell>
          <cell r="AE171">
            <v>0</v>
          </cell>
          <cell r="AF171">
            <v>0.01</v>
          </cell>
          <cell r="AG171">
            <v>0</v>
          </cell>
          <cell r="AH171">
            <v>0</v>
          </cell>
          <cell r="AI171">
            <v>0</v>
          </cell>
          <cell r="AJ171">
            <v>0.01</v>
          </cell>
          <cell r="AK171" t="str">
            <v>A</v>
          </cell>
          <cell r="AL171">
            <v>3.1259604874571441</v>
          </cell>
          <cell r="AM171"/>
        </row>
        <row r="172">
          <cell r="C172">
            <v>22019</v>
          </cell>
          <cell r="D172" t="str">
            <v>CENTRO DIAGNOSTICO QUARTO SRL</v>
          </cell>
          <cell r="F172">
            <v>80165.109773842225</v>
          </cell>
          <cell r="G172">
            <v>277371.2798174941</v>
          </cell>
          <cell r="H172">
            <v>220253</v>
          </cell>
          <cell r="J172">
            <v>80165.109773842225</v>
          </cell>
          <cell r="K172">
            <v>277371.2798174941</v>
          </cell>
          <cell r="L172">
            <v>220253</v>
          </cell>
          <cell r="M172">
            <v>0.01</v>
          </cell>
          <cell r="N172">
            <v>0</v>
          </cell>
          <cell r="O172">
            <v>0</v>
          </cell>
          <cell r="P172">
            <v>0</v>
          </cell>
          <cell r="Q172">
            <v>0.01</v>
          </cell>
          <cell r="R172">
            <v>0</v>
          </cell>
          <cell r="S172">
            <v>0</v>
          </cell>
          <cell r="T172">
            <v>0</v>
          </cell>
          <cell r="U172">
            <v>0.01</v>
          </cell>
          <cell r="V172" t="str">
            <v>A</v>
          </cell>
          <cell r="W172">
            <v>3.57</v>
          </cell>
          <cell r="Y172">
            <v>80165.109773842225</v>
          </cell>
          <cell r="Z172">
            <v>277371.2798174941</v>
          </cell>
          <cell r="AA172">
            <v>220253</v>
          </cell>
          <cell r="AB172">
            <v>0.01</v>
          </cell>
          <cell r="AC172">
            <v>0</v>
          </cell>
          <cell r="AD172">
            <v>0</v>
          </cell>
          <cell r="AE172">
            <v>0</v>
          </cell>
          <cell r="AF172">
            <v>0.01</v>
          </cell>
          <cell r="AG172">
            <v>0</v>
          </cell>
          <cell r="AH172">
            <v>0</v>
          </cell>
          <cell r="AI172">
            <v>0</v>
          </cell>
          <cell r="AJ172">
            <v>0.01</v>
          </cell>
          <cell r="AK172" t="str">
            <v>A</v>
          </cell>
          <cell r="AL172">
            <v>3.3179447236807649</v>
          </cell>
          <cell r="AM172"/>
        </row>
        <row r="173">
          <cell r="C173">
            <v>22020</v>
          </cell>
          <cell r="D173" t="str">
            <v>LABORATORIO DI ANALISI CLINICHE DOTT. DE SIANO MARIA MICHELA</v>
          </cell>
          <cell r="F173">
            <v>41809.681221197054</v>
          </cell>
          <cell r="G173">
            <v>144661.49702534181</v>
          </cell>
          <cell r="H173">
            <v>114871</v>
          </cell>
          <cell r="J173">
            <v>41809.681221197054</v>
          </cell>
          <cell r="K173">
            <v>144661.49702534181</v>
          </cell>
          <cell r="L173">
            <v>114871</v>
          </cell>
          <cell r="M173">
            <v>0.01</v>
          </cell>
          <cell r="N173">
            <v>0</v>
          </cell>
          <cell r="O173">
            <v>0</v>
          </cell>
          <cell r="P173">
            <v>0</v>
          </cell>
          <cell r="Q173">
            <v>0.01</v>
          </cell>
          <cell r="R173">
            <v>0</v>
          </cell>
          <cell r="S173">
            <v>0</v>
          </cell>
          <cell r="T173">
            <v>0</v>
          </cell>
          <cell r="U173">
            <v>0.01</v>
          </cell>
          <cell r="V173" t="str">
            <v>A</v>
          </cell>
          <cell r="W173">
            <v>3.57</v>
          </cell>
          <cell r="Y173">
            <v>41809.681221197054</v>
          </cell>
          <cell r="Z173">
            <v>144661.49702534181</v>
          </cell>
          <cell r="AA173">
            <v>114871</v>
          </cell>
          <cell r="AB173">
            <v>0.01</v>
          </cell>
          <cell r="AC173">
            <v>0</v>
          </cell>
          <cell r="AD173">
            <v>0</v>
          </cell>
          <cell r="AE173">
            <v>0</v>
          </cell>
          <cell r="AF173">
            <v>0.01</v>
          </cell>
          <cell r="AG173">
            <v>0</v>
          </cell>
          <cell r="AH173">
            <v>0</v>
          </cell>
          <cell r="AI173">
            <v>0</v>
          </cell>
          <cell r="AJ173">
            <v>0.01</v>
          </cell>
          <cell r="AK173" t="str">
            <v>A</v>
          </cell>
          <cell r="AL173">
            <v>3.1622899405808016</v>
          </cell>
          <cell r="AM173"/>
        </row>
        <row r="174">
          <cell r="C174">
            <v>22027</v>
          </cell>
          <cell r="D174" t="str">
            <v>I.S.M. BAIA SRL</v>
          </cell>
          <cell r="F174">
            <v>8689.6029564198489</v>
          </cell>
          <cell r="G174">
            <v>30326.714317905273</v>
          </cell>
          <cell r="H174">
            <v>24081</v>
          </cell>
          <cell r="J174">
            <v>8689.6029564198489</v>
          </cell>
          <cell r="K174">
            <v>30326.714317905273</v>
          </cell>
          <cell r="L174">
            <v>24081</v>
          </cell>
          <cell r="M174">
            <v>0.01</v>
          </cell>
          <cell r="N174">
            <v>0</v>
          </cell>
          <cell r="O174">
            <v>0</v>
          </cell>
          <cell r="P174">
            <v>0</v>
          </cell>
          <cell r="Q174">
            <v>0.01</v>
          </cell>
          <cell r="R174">
            <v>0</v>
          </cell>
          <cell r="S174">
            <v>0</v>
          </cell>
          <cell r="T174">
            <v>0</v>
          </cell>
          <cell r="U174">
            <v>0.01</v>
          </cell>
          <cell r="V174" t="str">
            <v>C</v>
          </cell>
          <cell r="W174">
            <v>3.59</v>
          </cell>
          <cell r="Y174">
            <v>8689.602956419847</v>
          </cell>
          <cell r="Z174">
            <v>30326.714317905269</v>
          </cell>
          <cell r="AA174">
            <v>24081</v>
          </cell>
          <cell r="AB174">
            <v>0.01</v>
          </cell>
          <cell r="AC174">
            <v>0</v>
          </cell>
          <cell r="AD174">
            <v>0</v>
          </cell>
          <cell r="AE174">
            <v>0</v>
          </cell>
          <cell r="AF174">
            <v>0.01</v>
          </cell>
          <cell r="AG174">
            <v>0</v>
          </cell>
          <cell r="AH174">
            <v>0</v>
          </cell>
          <cell r="AI174">
            <v>0</v>
          </cell>
          <cell r="AJ174">
            <v>0.01</v>
          </cell>
          <cell r="AK174" t="str">
            <v>C</v>
          </cell>
          <cell r="AL174">
            <v>3.5016521253577166</v>
          </cell>
          <cell r="AM174"/>
        </row>
        <row r="175">
          <cell r="C175">
            <v>22031</v>
          </cell>
          <cell r="D175" t="str">
            <v>MEBIOS SRL LABORATORIO DI PATOLOGIA CLINICA</v>
          </cell>
          <cell r="F175">
            <v>115292.54005494359</v>
          </cell>
          <cell r="G175">
            <v>402370.96479175315</v>
          </cell>
          <cell r="H175">
            <v>319512</v>
          </cell>
          <cell r="J175">
            <v>115292.54005494359</v>
          </cell>
          <cell r="K175">
            <v>402370.96479175315</v>
          </cell>
          <cell r="L175">
            <v>319512</v>
          </cell>
          <cell r="M175">
            <v>0.01</v>
          </cell>
          <cell r="N175">
            <v>0</v>
          </cell>
          <cell r="O175">
            <v>0</v>
          </cell>
          <cell r="P175">
            <v>0</v>
          </cell>
          <cell r="Q175">
            <v>0.01</v>
          </cell>
          <cell r="R175">
            <v>0</v>
          </cell>
          <cell r="S175">
            <v>0</v>
          </cell>
          <cell r="T175">
            <v>0</v>
          </cell>
          <cell r="U175">
            <v>0.01</v>
          </cell>
          <cell r="V175" t="str">
            <v>C</v>
          </cell>
          <cell r="W175">
            <v>3.59</v>
          </cell>
          <cell r="Y175">
            <v>115292.5400549436</v>
          </cell>
          <cell r="Z175">
            <v>402370.96479175321</v>
          </cell>
          <cell r="AA175">
            <v>319512</v>
          </cell>
          <cell r="AB175">
            <v>0.01</v>
          </cell>
          <cell r="AC175">
            <v>0</v>
          </cell>
          <cell r="AD175">
            <v>0</v>
          </cell>
          <cell r="AE175">
            <v>0</v>
          </cell>
          <cell r="AF175">
            <v>0.01</v>
          </cell>
          <cell r="AG175">
            <v>0</v>
          </cell>
          <cell r="AH175">
            <v>0</v>
          </cell>
          <cell r="AI175">
            <v>0</v>
          </cell>
          <cell r="AJ175">
            <v>0.01</v>
          </cell>
          <cell r="AK175" t="str">
            <v>C</v>
          </cell>
          <cell r="AL175">
            <v>3.7797816985115409</v>
          </cell>
          <cell r="AM175"/>
        </row>
        <row r="176">
          <cell r="C176">
            <v>23005</v>
          </cell>
          <cell r="D176" t="str">
            <v>CASA DI CURA VILLA DEI FIORI MUGNANO</v>
          </cell>
          <cell r="F176">
            <v>5487.2286333382444</v>
          </cell>
          <cell r="G176">
            <v>18985.811071350327</v>
          </cell>
          <cell r="H176">
            <v>15077</v>
          </cell>
          <cell r="J176">
            <v>5487.2286333382444</v>
          </cell>
          <cell r="K176">
            <v>18985.811071350327</v>
          </cell>
          <cell r="L176">
            <v>15077</v>
          </cell>
          <cell r="M176">
            <v>0.01</v>
          </cell>
          <cell r="N176">
            <v>0</v>
          </cell>
          <cell r="O176">
            <v>0</v>
          </cell>
          <cell r="P176">
            <v>0</v>
          </cell>
          <cell r="Q176">
            <v>0.01</v>
          </cell>
          <cell r="R176">
            <v>0</v>
          </cell>
          <cell r="S176">
            <v>0</v>
          </cell>
          <cell r="T176">
            <v>0</v>
          </cell>
          <cell r="U176">
            <v>0.01</v>
          </cell>
          <cell r="V176" t="str">
            <v>A</v>
          </cell>
          <cell r="W176">
            <v>3.57</v>
          </cell>
          <cell r="Y176">
            <v>5487.2286333382444</v>
          </cell>
          <cell r="Z176">
            <v>18985.811071350327</v>
          </cell>
          <cell r="AA176">
            <v>15077</v>
          </cell>
          <cell r="AB176">
            <v>0.01</v>
          </cell>
          <cell r="AC176">
            <v>0</v>
          </cell>
          <cell r="AD176">
            <v>0</v>
          </cell>
          <cell r="AE176">
            <v>0</v>
          </cell>
          <cell r="AF176">
            <v>0.01</v>
          </cell>
          <cell r="AG176">
            <v>0</v>
          </cell>
          <cell r="AH176">
            <v>0</v>
          </cell>
          <cell r="AI176">
            <v>0</v>
          </cell>
          <cell r="AJ176">
            <v>0.01</v>
          </cell>
          <cell r="AK176" t="str">
            <v>A</v>
          </cell>
          <cell r="AL176">
            <v>3.4531495448634586</v>
          </cell>
          <cell r="AM176"/>
        </row>
        <row r="177">
          <cell r="C177">
            <v>23017</v>
          </cell>
          <cell r="D177" t="str">
            <v>GESTIONE SERVIZI LABORATORI MATTACE RASO SANTE CO</v>
          </cell>
          <cell r="F177">
            <v>69047.076461072415</v>
          </cell>
          <cell r="G177">
            <v>238902.88455531053</v>
          </cell>
          <cell r="H177">
            <v>189707</v>
          </cell>
          <cell r="J177">
            <v>69047.076461072415</v>
          </cell>
          <cell r="K177">
            <v>238902.88455531053</v>
          </cell>
          <cell r="L177">
            <v>189707</v>
          </cell>
          <cell r="M177">
            <v>0.01</v>
          </cell>
          <cell r="N177">
            <v>0</v>
          </cell>
          <cell r="O177">
            <v>0</v>
          </cell>
          <cell r="P177">
            <v>0</v>
          </cell>
          <cell r="Q177">
            <v>0.01</v>
          </cell>
          <cell r="R177">
            <v>0</v>
          </cell>
          <cell r="S177">
            <v>0</v>
          </cell>
          <cell r="T177">
            <v>0</v>
          </cell>
          <cell r="U177">
            <v>0.01</v>
          </cell>
          <cell r="V177" t="str">
            <v>A</v>
          </cell>
          <cell r="W177">
            <v>3.57</v>
          </cell>
          <cell r="Y177">
            <v>69047.076461072415</v>
          </cell>
          <cell r="Z177">
            <v>238902.88455531053</v>
          </cell>
          <cell r="AA177">
            <v>189707</v>
          </cell>
          <cell r="AB177">
            <v>0.01</v>
          </cell>
          <cell r="AC177">
            <v>0</v>
          </cell>
          <cell r="AD177">
            <v>0</v>
          </cell>
          <cell r="AE177">
            <v>0</v>
          </cell>
          <cell r="AF177">
            <v>0.01</v>
          </cell>
          <cell r="AG177">
            <v>0</v>
          </cell>
          <cell r="AH177">
            <v>0</v>
          </cell>
          <cell r="AI177">
            <v>0</v>
          </cell>
          <cell r="AJ177">
            <v>0.01</v>
          </cell>
          <cell r="AK177" t="str">
            <v>A</v>
          </cell>
          <cell r="AL177">
            <v>3.7226941548046555</v>
          </cell>
          <cell r="AM177"/>
        </row>
        <row r="178">
          <cell r="C178">
            <v>23026</v>
          </cell>
          <cell r="D178" t="str">
            <v>VILLA MAIONE CASA DI CURA SRL</v>
          </cell>
          <cell r="F178">
            <v>536.95913408825777</v>
          </cell>
          <cell r="G178">
            <v>1857.8786039453719</v>
          </cell>
          <cell r="H178">
            <v>1476</v>
          </cell>
          <cell r="J178">
            <v>536.95913408825777</v>
          </cell>
          <cell r="K178">
            <v>1857.8786039453719</v>
          </cell>
          <cell r="L178">
            <v>1476</v>
          </cell>
          <cell r="M178">
            <v>0.01</v>
          </cell>
          <cell r="N178">
            <v>0</v>
          </cell>
          <cell r="O178">
            <v>0</v>
          </cell>
          <cell r="P178">
            <v>0</v>
          </cell>
          <cell r="Q178">
            <v>0.01</v>
          </cell>
          <cell r="R178">
            <v>0</v>
          </cell>
          <cell r="S178">
            <v>0</v>
          </cell>
          <cell r="T178">
            <v>0</v>
          </cell>
          <cell r="U178">
            <v>0.01</v>
          </cell>
          <cell r="V178" t="str">
            <v>A</v>
          </cell>
          <cell r="W178">
            <v>3.57</v>
          </cell>
          <cell r="Y178">
            <v>536.95913408825777</v>
          </cell>
          <cell r="Z178">
            <v>1857.8786039453719</v>
          </cell>
          <cell r="AA178">
            <v>1476</v>
          </cell>
          <cell r="AB178">
            <v>0.01</v>
          </cell>
          <cell r="AC178">
            <v>0</v>
          </cell>
          <cell r="AD178">
            <v>0</v>
          </cell>
          <cell r="AE178">
            <v>0</v>
          </cell>
          <cell r="AF178">
            <v>0.01</v>
          </cell>
          <cell r="AG178">
            <v>0</v>
          </cell>
          <cell r="AH178">
            <v>0</v>
          </cell>
          <cell r="AI178">
            <v>0</v>
          </cell>
          <cell r="AJ178">
            <v>0.01</v>
          </cell>
          <cell r="AK178" t="str">
            <v>A</v>
          </cell>
          <cell r="AL178">
            <v>1.8036132315521627</v>
          </cell>
          <cell r="AM178"/>
        </row>
        <row r="179">
          <cell r="C179">
            <v>23028</v>
          </cell>
          <cell r="D179" t="str">
            <v>GESTIONE SERVIZI LABORATORI DI ORSI ANTONIO S.R.L.</v>
          </cell>
          <cell r="F179">
            <v>51222.354425918784</v>
          </cell>
          <cell r="G179">
            <v>177229.34631367898</v>
          </cell>
          <cell r="H179">
            <v>141808.95000000001</v>
          </cell>
          <cell r="J179">
            <v>51222.354425918784</v>
          </cell>
          <cell r="K179">
            <v>177229.34631367898</v>
          </cell>
          <cell r="L179">
            <v>141808.95000000001</v>
          </cell>
          <cell r="M179">
            <v>0.01</v>
          </cell>
          <cell r="N179">
            <v>0</v>
          </cell>
          <cell r="O179">
            <v>0</v>
          </cell>
          <cell r="P179">
            <v>0</v>
          </cell>
          <cell r="Q179">
            <v>0.01</v>
          </cell>
          <cell r="R179">
            <v>0</v>
          </cell>
          <cell r="S179">
            <v>0</v>
          </cell>
          <cell r="T179">
            <v>0</v>
          </cell>
          <cell r="U179">
            <v>0.01</v>
          </cell>
          <cell r="V179" t="str">
            <v>A</v>
          </cell>
          <cell r="W179">
            <v>3.57</v>
          </cell>
          <cell r="Y179">
            <v>51222.354425918784</v>
          </cell>
          <cell r="Z179">
            <v>177229.34631367898</v>
          </cell>
          <cell r="AA179">
            <v>141808.95000000001</v>
          </cell>
          <cell r="AB179">
            <v>0.01</v>
          </cell>
          <cell r="AC179">
            <v>0</v>
          </cell>
          <cell r="AD179">
            <v>0</v>
          </cell>
          <cell r="AE179">
            <v>0</v>
          </cell>
          <cell r="AF179">
            <v>0.01</v>
          </cell>
          <cell r="AG179">
            <v>0</v>
          </cell>
          <cell r="AH179">
            <v>0</v>
          </cell>
          <cell r="AI179">
            <v>0</v>
          </cell>
          <cell r="AJ179">
            <v>0.01</v>
          </cell>
          <cell r="AK179" t="str">
            <v>A</v>
          </cell>
          <cell r="AL179">
            <v>3.4307203162259134</v>
          </cell>
          <cell r="AM179"/>
        </row>
        <row r="180">
          <cell r="C180">
            <v>23041</v>
          </cell>
          <cell r="D180" t="str">
            <v>CENTRO DIAGNOSTICO DI FERNICOLA MARIA TERESA  C. SAS</v>
          </cell>
          <cell r="F180">
            <v>80646.640109648579</v>
          </cell>
          <cell r="G180">
            <v>279037.37477938406</v>
          </cell>
          <cell r="H180">
            <v>221576</v>
          </cell>
          <cell r="J180">
            <v>80646.640109648579</v>
          </cell>
          <cell r="K180">
            <v>279037.37477938406</v>
          </cell>
          <cell r="L180">
            <v>221576</v>
          </cell>
          <cell r="M180">
            <v>0.01</v>
          </cell>
          <cell r="N180">
            <v>0</v>
          </cell>
          <cell r="O180">
            <v>0</v>
          </cell>
          <cell r="P180">
            <v>0</v>
          </cell>
          <cell r="Q180">
            <v>0.01</v>
          </cell>
          <cell r="R180">
            <v>0</v>
          </cell>
          <cell r="S180">
            <v>0</v>
          </cell>
          <cell r="T180">
            <v>0</v>
          </cell>
          <cell r="U180">
            <v>0.01</v>
          </cell>
          <cell r="V180" t="str">
            <v>A</v>
          </cell>
          <cell r="W180">
            <v>3.57</v>
          </cell>
          <cell r="Y180">
            <v>80646.640109648579</v>
          </cell>
          <cell r="Z180">
            <v>279037.37477938406</v>
          </cell>
          <cell r="AA180">
            <v>221576</v>
          </cell>
          <cell r="AB180">
            <v>0.01</v>
          </cell>
          <cell r="AC180">
            <v>0</v>
          </cell>
          <cell r="AD180">
            <v>0</v>
          </cell>
          <cell r="AE180">
            <v>0</v>
          </cell>
          <cell r="AF180">
            <v>0.01</v>
          </cell>
          <cell r="AG180">
            <v>0</v>
          </cell>
          <cell r="AH180">
            <v>0</v>
          </cell>
          <cell r="AI180">
            <v>0</v>
          </cell>
          <cell r="AJ180">
            <v>0.01</v>
          </cell>
          <cell r="AK180" t="str">
            <v>A</v>
          </cell>
          <cell r="AL180">
            <v>3.5392560383876126</v>
          </cell>
          <cell r="AM180"/>
        </row>
        <row r="181">
          <cell r="C181">
            <v>23042</v>
          </cell>
          <cell r="D181" t="str">
            <v>CENTRO DIAGNOSTICO ANALISI CLINICHE DOTT. CERCIELLO E BASILE SNC</v>
          </cell>
          <cell r="F181">
            <v>130776.46034267216</v>
          </cell>
          <cell r="G181">
            <v>452486.55278564565</v>
          </cell>
          <cell r="H181">
            <v>359308</v>
          </cell>
          <cell r="J181">
            <v>130776.46034267216</v>
          </cell>
          <cell r="K181">
            <v>452486.55278564565</v>
          </cell>
          <cell r="L181">
            <v>359308</v>
          </cell>
          <cell r="M181">
            <v>0.01</v>
          </cell>
          <cell r="N181">
            <v>0</v>
          </cell>
          <cell r="O181">
            <v>0</v>
          </cell>
          <cell r="P181">
            <v>0</v>
          </cell>
          <cell r="Q181">
            <v>0.01</v>
          </cell>
          <cell r="R181">
            <v>0</v>
          </cell>
          <cell r="S181">
            <v>0</v>
          </cell>
          <cell r="T181">
            <v>0</v>
          </cell>
          <cell r="U181">
            <v>0.01</v>
          </cell>
          <cell r="V181" t="str">
            <v>A</v>
          </cell>
          <cell r="W181">
            <v>3.57</v>
          </cell>
          <cell r="Y181">
            <v>130776.46034267217</v>
          </cell>
          <cell r="Z181">
            <v>452486.5527856457</v>
          </cell>
          <cell r="AA181">
            <v>359308</v>
          </cell>
          <cell r="AB181">
            <v>0.01</v>
          </cell>
          <cell r="AC181">
            <v>0</v>
          </cell>
          <cell r="AD181">
            <v>0</v>
          </cell>
          <cell r="AE181">
            <v>0</v>
          </cell>
          <cell r="AF181">
            <v>0.01</v>
          </cell>
          <cell r="AG181">
            <v>0</v>
          </cell>
          <cell r="AH181">
            <v>0</v>
          </cell>
          <cell r="AI181">
            <v>0</v>
          </cell>
          <cell r="AJ181">
            <v>0.01</v>
          </cell>
          <cell r="AK181" t="str">
            <v>A</v>
          </cell>
          <cell r="AL181">
            <v>3.4643934322800054</v>
          </cell>
          <cell r="AM181"/>
        </row>
        <row r="182">
          <cell r="C182">
            <v>23053</v>
          </cell>
          <cell r="D182" t="str">
            <v>CENTRO S. NICOLA SAS DI DI TOMMASO ANTONIO  C.</v>
          </cell>
          <cell r="F182">
            <v>111091.05469313895</v>
          </cell>
          <cell r="G182">
            <v>387707.78087905498</v>
          </cell>
          <cell r="H182">
            <v>307868</v>
          </cell>
          <cell r="J182">
            <v>111091.05469313895</v>
          </cell>
          <cell r="K182">
            <v>387707.78087905498</v>
          </cell>
          <cell r="L182">
            <v>307868</v>
          </cell>
          <cell r="M182">
            <v>0.01</v>
          </cell>
          <cell r="N182">
            <v>0</v>
          </cell>
          <cell r="O182">
            <v>0</v>
          </cell>
          <cell r="P182">
            <v>0</v>
          </cell>
          <cell r="Q182">
            <v>0.01</v>
          </cell>
          <cell r="R182">
            <v>0</v>
          </cell>
          <cell r="S182">
            <v>0</v>
          </cell>
          <cell r="T182">
            <v>0</v>
          </cell>
          <cell r="U182">
            <v>0.01</v>
          </cell>
          <cell r="V182" t="str">
            <v>C</v>
          </cell>
          <cell r="W182">
            <v>3.59</v>
          </cell>
          <cell r="Y182">
            <v>111091.05469313895</v>
          </cell>
          <cell r="Z182">
            <v>387707.78087905498</v>
          </cell>
          <cell r="AA182">
            <v>307868</v>
          </cell>
          <cell r="AB182">
            <v>0.01</v>
          </cell>
          <cell r="AC182">
            <v>0</v>
          </cell>
          <cell r="AD182">
            <v>0</v>
          </cell>
          <cell r="AE182">
            <v>0</v>
          </cell>
          <cell r="AF182">
            <v>0.01</v>
          </cell>
          <cell r="AG182">
            <v>0</v>
          </cell>
          <cell r="AH182">
            <v>0</v>
          </cell>
          <cell r="AI182">
            <v>0</v>
          </cell>
          <cell r="AJ182">
            <v>0.01</v>
          </cell>
          <cell r="AK182" t="str">
            <v>C</v>
          </cell>
          <cell r="AL182">
            <v>3.4116572825532487</v>
          </cell>
          <cell r="AM182"/>
        </row>
        <row r="183">
          <cell r="C183">
            <v>332611</v>
          </cell>
          <cell r="D183" t="str">
            <v>NUOVO CENTRO DIAGNOSTICO S.ANTIMO SRL</v>
          </cell>
          <cell r="F183">
            <v>53581</v>
          </cell>
          <cell r="G183">
            <v>185932</v>
          </cell>
          <cell r="H183">
            <v>147215</v>
          </cell>
          <cell r="J183">
            <v>53581</v>
          </cell>
          <cell r="K183">
            <v>185932</v>
          </cell>
          <cell r="L183">
            <v>147215</v>
          </cell>
          <cell r="M183">
            <v>0.01</v>
          </cell>
          <cell r="N183">
            <v>0</v>
          </cell>
          <cell r="O183">
            <v>0</v>
          </cell>
          <cell r="P183">
            <v>0</v>
          </cell>
          <cell r="Q183">
            <v>0.01</v>
          </cell>
          <cell r="R183">
            <v>0</v>
          </cell>
          <cell r="S183">
            <v>0</v>
          </cell>
          <cell r="T183">
            <v>0</v>
          </cell>
          <cell r="U183">
            <v>0.01</v>
          </cell>
          <cell r="V183" t="str">
            <v>A</v>
          </cell>
          <cell r="W183">
            <v>3.57</v>
          </cell>
          <cell r="Y183">
            <v>107163.10192629992</v>
          </cell>
          <cell r="Z183">
            <v>370784.33266499772</v>
          </cell>
          <cell r="AA183">
            <v>294430</v>
          </cell>
          <cell r="AB183">
            <v>0.01</v>
          </cell>
          <cell r="AC183">
            <v>0</v>
          </cell>
          <cell r="AD183">
            <v>0</v>
          </cell>
          <cell r="AE183">
            <v>0</v>
          </cell>
          <cell r="AF183">
            <v>0.01</v>
          </cell>
          <cell r="AG183">
            <v>0</v>
          </cell>
          <cell r="AH183">
            <v>0</v>
          </cell>
          <cell r="AI183">
            <v>0</v>
          </cell>
          <cell r="AJ183">
            <v>0.01</v>
          </cell>
          <cell r="AK183" t="str">
            <v>A</v>
          </cell>
          <cell r="AL183">
            <v>3.2435768531262288</v>
          </cell>
          <cell r="AM183"/>
        </row>
        <row r="184">
          <cell r="C184">
            <v>332811</v>
          </cell>
          <cell r="D184" t="str">
            <v>CE.DIA. CENTRO DIAGNOSTICO DI ERRICO PAOLA  C. SAS</v>
          </cell>
          <cell r="F184">
            <v>83456.029988539987</v>
          </cell>
          <cell r="G184">
            <v>288757.86376034835</v>
          </cell>
          <cell r="H184">
            <v>229295</v>
          </cell>
          <cell r="J184">
            <v>83456.029988539987</v>
          </cell>
          <cell r="K184">
            <v>288757.86376034835</v>
          </cell>
          <cell r="L184">
            <v>229295</v>
          </cell>
          <cell r="M184">
            <v>0.01</v>
          </cell>
          <cell r="N184">
            <v>0</v>
          </cell>
          <cell r="O184">
            <v>0</v>
          </cell>
          <cell r="P184">
            <v>0</v>
          </cell>
          <cell r="Q184">
            <v>0.01</v>
          </cell>
          <cell r="R184">
            <v>0</v>
          </cell>
          <cell r="S184">
            <v>0</v>
          </cell>
          <cell r="T184">
            <v>0</v>
          </cell>
          <cell r="U184">
            <v>0.01</v>
          </cell>
          <cell r="V184" t="str">
            <v>A</v>
          </cell>
          <cell r="W184">
            <v>3.57</v>
          </cell>
          <cell r="Y184">
            <v>83456.029988539987</v>
          </cell>
          <cell r="Z184">
            <v>288757.86376034835</v>
          </cell>
          <cell r="AA184">
            <v>229295</v>
          </cell>
          <cell r="AB184">
            <v>0.01</v>
          </cell>
          <cell r="AC184">
            <v>0</v>
          </cell>
          <cell r="AD184">
            <v>0</v>
          </cell>
          <cell r="AE184">
            <v>0</v>
          </cell>
          <cell r="AF184">
            <v>0.01</v>
          </cell>
          <cell r="AG184">
            <v>0</v>
          </cell>
          <cell r="AH184">
            <v>0</v>
          </cell>
          <cell r="AI184">
            <v>0</v>
          </cell>
          <cell r="AJ184">
            <v>0.01</v>
          </cell>
          <cell r="AK184" t="str">
            <v>A</v>
          </cell>
          <cell r="AL184">
            <v>3.4756962121116568</v>
          </cell>
          <cell r="AM184"/>
        </row>
        <row r="185">
          <cell r="C185">
            <v>412311</v>
          </cell>
          <cell r="D185" t="str">
            <v>ALFA ANALISI CLINICHE SRL</v>
          </cell>
          <cell r="F185">
            <v>0</v>
          </cell>
          <cell r="G185">
            <v>0</v>
          </cell>
          <cell r="H185">
            <v>0</v>
          </cell>
          <cell r="J185">
            <v>0</v>
          </cell>
          <cell r="K185">
            <v>0</v>
          </cell>
          <cell r="L185">
            <v>0</v>
          </cell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Y185">
            <v>54725.906863590077</v>
          </cell>
          <cell r="Z185">
            <v>189351.63774802163</v>
          </cell>
          <cell r="AA185">
            <v>150359</v>
          </cell>
          <cell r="AB185">
            <v>0.01</v>
          </cell>
          <cell r="AC185">
            <v>0</v>
          </cell>
          <cell r="AD185">
            <v>0</v>
          </cell>
          <cell r="AE185">
            <v>0</v>
          </cell>
          <cell r="AF185">
            <v>0.01</v>
          </cell>
          <cell r="AG185">
            <v>0</v>
          </cell>
          <cell r="AH185">
            <v>0</v>
          </cell>
          <cell r="AI185">
            <v>0</v>
          </cell>
          <cell r="AJ185">
            <v>0.01</v>
          </cell>
          <cell r="AK185" t="str">
            <v>A</v>
          </cell>
          <cell r="AL185">
            <v>3.287519396808976</v>
          </cell>
          <cell r="AM185"/>
        </row>
        <row r="186">
          <cell r="C186">
            <v>613211</v>
          </cell>
          <cell r="D186" t="str">
            <v>LABORATORIO ANALISI CLINICHE "FLEMING"</v>
          </cell>
          <cell r="F186">
            <v>36208.812673293505</v>
          </cell>
          <cell r="G186">
            <v>125282.49184959551</v>
          </cell>
          <cell r="H186">
            <v>99484</v>
          </cell>
          <cell r="J186">
            <v>36208.812673293505</v>
          </cell>
          <cell r="K186">
            <v>125282.49184959551</v>
          </cell>
          <cell r="L186">
            <v>99484</v>
          </cell>
          <cell r="M186">
            <v>0.01</v>
          </cell>
          <cell r="N186">
            <v>0</v>
          </cell>
          <cell r="O186">
            <v>0</v>
          </cell>
          <cell r="P186">
            <v>0</v>
          </cell>
          <cell r="Q186">
            <v>0.01</v>
          </cell>
          <cell r="R186">
            <v>0</v>
          </cell>
          <cell r="S186">
            <v>0</v>
          </cell>
          <cell r="T186">
            <v>0</v>
          </cell>
          <cell r="U186">
            <v>0.01</v>
          </cell>
          <cell r="V186" t="str">
            <v>A</v>
          </cell>
          <cell r="W186">
            <v>3.57</v>
          </cell>
          <cell r="Y186">
            <v>36208.812673293505</v>
          </cell>
          <cell r="Z186">
            <v>125282.49184959552</v>
          </cell>
          <cell r="AA186">
            <v>99484</v>
          </cell>
          <cell r="AB186">
            <v>0.01</v>
          </cell>
          <cell r="AC186">
            <v>0</v>
          </cell>
          <cell r="AD186">
            <v>0</v>
          </cell>
          <cell r="AE186">
            <v>0</v>
          </cell>
          <cell r="AF186">
            <v>0.01</v>
          </cell>
          <cell r="AG186">
            <v>0</v>
          </cell>
          <cell r="AH186">
            <v>0</v>
          </cell>
          <cell r="AI186">
            <v>0</v>
          </cell>
          <cell r="AJ186">
            <v>0.01</v>
          </cell>
          <cell r="AK186" t="str">
            <v>A</v>
          </cell>
          <cell r="AL186">
            <v>3.5464818296704994</v>
          </cell>
          <cell r="AM186"/>
        </row>
        <row r="187">
          <cell r="C187">
            <v>613311</v>
          </cell>
          <cell r="D187" t="str">
            <v>ANALISI CLINICHE GAMMA X S.R.L.</v>
          </cell>
          <cell r="F187">
            <v>63321.514254932954</v>
          </cell>
          <cell r="G187">
            <v>219092.43932206801</v>
          </cell>
          <cell r="H187">
            <v>173975</v>
          </cell>
          <cell r="J187">
            <v>63321.514254932954</v>
          </cell>
          <cell r="K187">
            <v>219092.43932206801</v>
          </cell>
          <cell r="L187">
            <v>173975</v>
          </cell>
          <cell r="M187">
            <v>0.01</v>
          </cell>
          <cell r="N187">
            <v>0</v>
          </cell>
          <cell r="O187">
            <v>0</v>
          </cell>
          <cell r="P187">
            <v>0</v>
          </cell>
          <cell r="Q187">
            <v>0.01</v>
          </cell>
          <cell r="R187">
            <v>0</v>
          </cell>
          <cell r="S187">
            <v>0</v>
          </cell>
          <cell r="T187">
            <v>0</v>
          </cell>
          <cell r="U187">
            <v>0.01</v>
          </cell>
          <cell r="V187" t="str">
            <v>A</v>
          </cell>
          <cell r="W187">
            <v>3.57</v>
          </cell>
          <cell r="Y187">
            <v>63321.514254932954</v>
          </cell>
          <cell r="Z187">
            <v>219092.43932206801</v>
          </cell>
          <cell r="AA187">
            <v>173975</v>
          </cell>
          <cell r="AB187">
            <v>0.01</v>
          </cell>
          <cell r="AC187">
            <v>0</v>
          </cell>
          <cell r="AD187">
            <v>0</v>
          </cell>
          <cell r="AE187">
            <v>0</v>
          </cell>
          <cell r="AF187">
            <v>0.01</v>
          </cell>
          <cell r="AG187">
            <v>0</v>
          </cell>
          <cell r="AH187">
            <v>0</v>
          </cell>
          <cell r="AI187">
            <v>0</v>
          </cell>
          <cell r="AJ187">
            <v>0.01</v>
          </cell>
          <cell r="AK187" t="str">
            <v>A</v>
          </cell>
          <cell r="AL187">
            <v>3.4251261129268573</v>
          </cell>
          <cell r="AM187"/>
        </row>
        <row r="188">
          <cell r="C188">
            <v>614011</v>
          </cell>
          <cell r="D188" t="str">
            <v>SALUS DI FERRARA TERESA SAS LABORATORIO ANALISI CLINICHE</v>
          </cell>
          <cell r="F188">
            <v>84458.835636665463</v>
          </cell>
          <cell r="G188">
            <v>292227.57130286249</v>
          </cell>
          <cell r="H188">
            <v>232050</v>
          </cell>
          <cell r="J188">
            <v>84458.835636665463</v>
          </cell>
          <cell r="K188">
            <v>292227.57130286249</v>
          </cell>
          <cell r="L188">
            <v>232050</v>
          </cell>
          <cell r="M188">
            <v>0.01</v>
          </cell>
          <cell r="N188">
            <v>0</v>
          </cell>
          <cell r="O188">
            <v>0</v>
          </cell>
          <cell r="P188">
            <v>0</v>
          </cell>
          <cell r="Q188">
            <v>0.01</v>
          </cell>
          <cell r="R188">
            <v>0</v>
          </cell>
          <cell r="S188">
            <v>0</v>
          </cell>
          <cell r="T188">
            <v>0</v>
          </cell>
          <cell r="U188">
            <v>0.01</v>
          </cell>
          <cell r="V188" t="str">
            <v>A</v>
          </cell>
          <cell r="W188">
            <v>3.57</v>
          </cell>
          <cell r="Y188">
            <v>84458.835636665463</v>
          </cell>
          <cell r="Z188">
            <v>292227.57130286249</v>
          </cell>
          <cell r="AA188">
            <v>232050</v>
          </cell>
          <cell r="AB188">
            <v>0.01</v>
          </cell>
          <cell r="AC188">
            <v>0</v>
          </cell>
          <cell r="AD188">
            <v>0</v>
          </cell>
          <cell r="AE188">
            <v>0</v>
          </cell>
          <cell r="AF188">
            <v>0.01</v>
          </cell>
          <cell r="AG188">
            <v>0</v>
          </cell>
          <cell r="AH188">
            <v>0</v>
          </cell>
          <cell r="AI188">
            <v>0</v>
          </cell>
          <cell r="AJ188">
            <v>0.01</v>
          </cell>
          <cell r="AK188" t="str">
            <v>A</v>
          </cell>
          <cell r="AL188">
            <v>3.6812918963750785</v>
          </cell>
          <cell r="AM188"/>
        </row>
        <row r="189">
          <cell r="C189">
            <v>690200</v>
          </cell>
          <cell r="D189" t="str">
            <v>CASA DI CURA VILLA DEI FIORI SRL ACERRA</v>
          </cell>
          <cell r="F189">
            <v>3997.9901078600797</v>
          </cell>
          <cell r="G189">
            <v>13833.045773195874</v>
          </cell>
          <cell r="H189">
            <v>10984</v>
          </cell>
          <cell r="J189">
            <v>3997.9901078600797</v>
          </cell>
          <cell r="K189">
            <v>13833.045773195874</v>
          </cell>
          <cell r="L189">
            <v>10984</v>
          </cell>
          <cell r="M189">
            <v>0.01</v>
          </cell>
          <cell r="N189">
            <v>0</v>
          </cell>
          <cell r="O189">
            <v>0</v>
          </cell>
          <cell r="P189">
            <v>0</v>
          </cell>
          <cell r="Q189">
            <v>0.01</v>
          </cell>
          <cell r="R189">
            <v>0</v>
          </cell>
          <cell r="S189">
            <v>0</v>
          </cell>
          <cell r="T189">
            <v>0</v>
          </cell>
          <cell r="U189">
            <v>0.01</v>
          </cell>
          <cell r="V189" t="str">
            <v>A</v>
          </cell>
          <cell r="W189">
            <v>3.57</v>
          </cell>
          <cell r="Y189">
            <v>3997.9901078600797</v>
          </cell>
          <cell r="Z189">
            <v>13833.045773195876</v>
          </cell>
          <cell r="AA189">
            <v>10984</v>
          </cell>
          <cell r="AB189">
            <v>0.01</v>
          </cell>
          <cell r="AC189">
            <v>0</v>
          </cell>
          <cell r="AD189">
            <v>0</v>
          </cell>
          <cell r="AE189">
            <v>0</v>
          </cell>
          <cell r="AF189">
            <v>0.01</v>
          </cell>
          <cell r="AG189">
            <v>0</v>
          </cell>
          <cell r="AH189">
            <v>0</v>
          </cell>
          <cell r="AI189">
            <v>0</v>
          </cell>
          <cell r="AJ189">
            <v>0.01</v>
          </cell>
          <cell r="AK189" t="str">
            <v>A</v>
          </cell>
          <cell r="AL189">
            <v>2.1461825148032041</v>
          </cell>
          <cell r="AM189"/>
        </row>
        <row r="190">
          <cell r="C190">
            <v>712111</v>
          </cell>
          <cell r="D190" t="str">
            <v>C.E.A. SRL</v>
          </cell>
          <cell r="F190">
            <v>75641.501302453267</v>
          </cell>
          <cell r="G190">
            <v>261719.59450648836</v>
          </cell>
          <cell r="H190">
            <v>207824</v>
          </cell>
          <cell r="J190">
            <v>75641.501302453267</v>
          </cell>
          <cell r="K190">
            <v>261719.59450648836</v>
          </cell>
          <cell r="L190">
            <v>207824</v>
          </cell>
          <cell r="M190">
            <v>0.01</v>
          </cell>
          <cell r="N190">
            <v>0</v>
          </cell>
          <cell r="O190">
            <v>0</v>
          </cell>
          <cell r="P190">
            <v>0</v>
          </cell>
          <cell r="Q190">
            <v>0.01</v>
          </cell>
          <cell r="R190">
            <v>0</v>
          </cell>
          <cell r="S190">
            <v>0</v>
          </cell>
          <cell r="T190">
            <v>0</v>
          </cell>
          <cell r="U190">
            <v>0.01</v>
          </cell>
          <cell r="V190" t="str">
            <v>A</v>
          </cell>
          <cell r="W190">
            <v>3.57</v>
          </cell>
          <cell r="Y190">
            <v>75641.501302453267</v>
          </cell>
          <cell r="Z190">
            <v>261719.59450648833</v>
          </cell>
          <cell r="AA190">
            <v>207824</v>
          </cell>
          <cell r="AB190">
            <v>0.01</v>
          </cell>
          <cell r="AC190">
            <v>0</v>
          </cell>
          <cell r="AD190">
            <v>0</v>
          </cell>
          <cell r="AE190">
            <v>0</v>
          </cell>
          <cell r="AF190">
            <v>0.01</v>
          </cell>
          <cell r="AG190">
            <v>0</v>
          </cell>
          <cell r="AH190">
            <v>0</v>
          </cell>
          <cell r="AI190">
            <v>0</v>
          </cell>
          <cell r="AJ190">
            <v>0.01</v>
          </cell>
          <cell r="AK190" t="str">
            <v>A</v>
          </cell>
          <cell r="AL190">
            <v>3.5624108728703985</v>
          </cell>
          <cell r="AM190"/>
        </row>
        <row r="191">
          <cell r="C191">
            <v>712211</v>
          </cell>
          <cell r="D191" t="str">
            <v>CENTRO DIAGNOSTICO SACRI CUORI SNC</v>
          </cell>
          <cell r="F191">
            <v>52949.420928382817</v>
          </cell>
          <cell r="G191">
            <v>183204.99641220452</v>
          </cell>
          <cell r="H191">
            <v>145478</v>
          </cell>
          <cell r="J191">
            <v>52949.420928382817</v>
          </cell>
          <cell r="K191">
            <v>183204.99641220452</v>
          </cell>
          <cell r="L191">
            <v>145478</v>
          </cell>
          <cell r="M191">
            <v>0.01</v>
          </cell>
          <cell r="N191">
            <v>0</v>
          </cell>
          <cell r="O191">
            <v>0</v>
          </cell>
          <cell r="P191">
            <v>0</v>
          </cell>
          <cell r="Q191">
            <v>0.01</v>
          </cell>
          <cell r="R191">
            <v>0</v>
          </cell>
          <cell r="S191">
            <v>0</v>
          </cell>
          <cell r="T191">
            <v>0</v>
          </cell>
          <cell r="U191">
            <v>0.01</v>
          </cell>
          <cell r="V191" t="str">
            <v>A</v>
          </cell>
          <cell r="W191">
            <v>3.57</v>
          </cell>
          <cell r="Y191">
            <v>52949.42092838281</v>
          </cell>
          <cell r="Z191">
            <v>183204.99641220452</v>
          </cell>
          <cell r="AA191">
            <v>145478</v>
          </cell>
          <cell r="AB191">
            <v>0.01</v>
          </cell>
          <cell r="AC191">
            <v>0</v>
          </cell>
          <cell r="AD191">
            <v>0</v>
          </cell>
          <cell r="AE191">
            <v>0</v>
          </cell>
          <cell r="AF191">
            <v>0.01</v>
          </cell>
          <cell r="AG191">
            <v>0</v>
          </cell>
          <cell r="AH191">
            <v>0</v>
          </cell>
          <cell r="AI191">
            <v>0</v>
          </cell>
          <cell r="AJ191">
            <v>0.01</v>
          </cell>
          <cell r="AK191" t="str">
            <v>A</v>
          </cell>
          <cell r="AL191">
            <v>3.4443275211973892</v>
          </cell>
          <cell r="AM191"/>
        </row>
        <row r="192">
          <cell r="C192">
            <v>712411</v>
          </cell>
          <cell r="D192" t="str">
            <v>CLEMI S.R.L.</v>
          </cell>
          <cell r="F192">
            <v>84548.102410323685</v>
          </cell>
          <cell r="G192">
            <v>292536.43433971994</v>
          </cell>
          <cell r="H192">
            <v>232295</v>
          </cell>
          <cell r="J192">
            <v>84548.102410323685</v>
          </cell>
          <cell r="K192">
            <v>292536.43433971994</v>
          </cell>
          <cell r="L192">
            <v>232295</v>
          </cell>
          <cell r="M192">
            <v>0.01</v>
          </cell>
          <cell r="N192">
            <v>0</v>
          </cell>
          <cell r="O192">
            <v>0</v>
          </cell>
          <cell r="P192">
            <v>0</v>
          </cell>
          <cell r="Q192">
            <v>0.01</v>
          </cell>
          <cell r="R192">
            <v>0</v>
          </cell>
          <cell r="S192">
            <v>0</v>
          </cell>
          <cell r="T192">
            <v>0</v>
          </cell>
          <cell r="U192">
            <v>0.01</v>
          </cell>
          <cell r="V192" t="str">
            <v>A</v>
          </cell>
          <cell r="W192">
            <v>3.57</v>
          </cell>
          <cell r="Y192">
            <v>84548.102410323685</v>
          </cell>
          <cell r="Z192">
            <v>292536.43433971994</v>
          </cell>
          <cell r="AA192">
            <v>232295</v>
          </cell>
          <cell r="AB192">
            <v>0.01</v>
          </cell>
          <cell r="AC192">
            <v>0</v>
          </cell>
          <cell r="AD192">
            <v>0</v>
          </cell>
          <cell r="AE192">
            <v>0</v>
          </cell>
          <cell r="AF192">
            <v>0.01</v>
          </cell>
          <cell r="AG192">
            <v>0</v>
          </cell>
          <cell r="AH192">
            <v>0</v>
          </cell>
          <cell r="AI192">
            <v>0</v>
          </cell>
          <cell r="AJ192">
            <v>0.01</v>
          </cell>
          <cell r="AK192" t="str">
            <v>A</v>
          </cell>
          <cell r="AL192">
            <v>3.6099708944628497</v>
          </cell>
          <cell r="AM192"/>
        </row>
        <row r="193">
          <cell r="C193">
            <v>812311</v>
          </cell>
          <cell r="D193" t="str">
            <v>CENTRO DIAGNOSTICO ALFA" SAS"</v>
          </cell>
          <cell r="F193">
            <v>59823.418240697196</v>
          </cell>
          <cell r="G193">
            <v>206989.02711281227</v>
          </cell>
          <cell r="H193">
            <v>164365</v>
          </cell>
          <cell r="J193">
            <v>59823.418240697196</v>
          </cell>
          <cell r="K193">
            <v>206989.02711281227</v>
          </cell>
          <cell r="L193">
            <v>164365</v>
          </cell>
          <cell r="M193">
            <v>0.01</v>
          </cell>
          <cell r="N193">
            <v>0</v>
          </cell>
          <cell r="O193">
            <v>0</v>
          </cell>
          <cell r="P193">
            <v>0</v>
          </cell>
          <cell r="Q193">
            <v>0.01</v>
          </cell>
          <cell r="R193">
            <v>0</v>
          </cell>
          <cell r="S193">
            <v>0</v>
          </cell>
          <cell r="T193">
            <v>0</v>
          </cell>
          <cell r="U193">
            <v>0.01</v>
          </cell>
          <cell r="V193" t="str">
            <v>A</v>
          </cell>
          <cell r="W193">
            <v>3.57</v>
          </cell>
          <cell r="Y193">
            <v>59823.418240697181</v>
          </cell>
          <cell r="Z193">
            <v>206989.02711281224</v>
          </cell>
          <cell r="AA193">
            <v>164365</v>
          </cell>
          <cell r="AB193">
            <v>0.01</v>
          </cell>
          <cell r="AC193">
            <v>0</v>
          </cell>
          <cell r="AD193">
            <v>0</v>
          </cell>
          <cell r="AE193">
            <v>0</v>
          </cell>
          <cell r="AF193">
            <v>0.01</v>
          </cell>
          <cell r="AG193">
            <v>0</v>
          </cell>
          <cell r="AH193">
            <v>0</v>
          </cell>
          <cell r="AI193">
            <v>0</v>
          </cell>
          <cell r="AJ193">
            <v>0.01</v>
          </cell>
          <cell r="AK193" t="str">
            <v>A</v>
          </cell>
          <cell r="AL193">
            <v>3.4337433410062479</v>
          </cell>
          <cell r="AM193"/>
        </row>
        <row r="194">
          <cell r="C194" t="str">
            <v>AGG401</v>
          </cell>
          <cell r="D194" t="str">
            <v>MAJOR LAB SRL</v>
          </cell>
          <cell r="F194">
            <v>555001.67320006678</v>
          </cell>
          <cell r="G194">
            <v>1920305.789272231</v>
          </cell>
          <cell r="H194">
            <v>804822.46000000008</v>
          </cell>
          <cell r="J194">
            <v>555001.67320006678</v>
          </cell>
          <cell r="K194">
            <v>1920305.789272231</v>
          </cell>
          <cell r="L194">
            <v>804822.46000000008</v>
          </cell>
          <cell r="M194">
            <v>0.01</v>
          </cell>
          <cell r="N194">
            <v>0</v>
          </cell>
          <cell r="O194">
            <v>0</v>
          </cell>
          <cell r="P194">
            <v>0</v>
          </cell>
          <cell r="Q194">
            <v>0.01</v>
          </cell>
          <cell r="R194">
            <v>0</v>
          </cell>
          <cell r="S194">
            <v>0</v>
          </cell>
          <cell r="T194">
            <v>0</v>
          </cell>
          <cell r="U194">
            <v>0.01</v>
          </cell>
          <cell r="V194" t="str">
            <v>A</v>
          </cell>
          <cell r="W194">
            <v>3.57</v>
          </cell>
          <cell r="Y194">
            <v>514773.13272348908</v>
          </cell>
          <cell r="Z194">
            <v>1781115.0392232721</v>
          </cell>
          <cell r="AA194">
            <v>746486</v>
          </cell>
          <cell r="AB194">
            <v>0.01</v>
          </cell>
          <cell r="AC194">
            <v>0</v>
          </cell>
          <cell r="AD194">
            <v>0</v>
          </cell>
          <cell r="AE194">
            <v>0</v>
          </cell>
          <cell r="AF194">
            <v>0.01</v>
          </cell>
          <cell r="AG194">
            <v>0</v>
          </cell>
          <cell r="AH194">
            <v>0</v>
          </cell>
          <cell r="AI194">
            <v>0</v>
          </cell>
          <cell r="AJ194">
            <v>0.01</v>
          </cell>
          <cell r="AK194" t="str">
            <v>A</v>
          </cell>
          <cell r="AL194">
            <v>3.4711139027536317</v>
          </cell>
          <cell r="AM194"/>
        </row>
        <row r="195">
          <cell r="C195" t="str">
            <v>AGG402</v>
          </cell>
          <cell r="D195" t="str">
            <v>LAB AKTIS S.C.R.L.</v>
          </cell>
          <cell r="F195">
            <v>273808.37767023948</v>
          </cell>
          <cell r="G195">
            <v>955591.23806913581</v>
          </cell>
          <cell r="H195">
            <v>758809</v>
          </cell>
          <cell r="J195">
            <v>273808.37767023948</v>
          </cell>
          <cell r="K195">
            <v>955591.23806913581</v>
          </cell>
          <cell r="L195">
            <v>758809</v>
          </cell>
          <cell r="M195">
            <v>0.01</v>
          </cell>
          <cell r="N195">
            <v>0</v>
          </cell>
          <cell r="O195">
            <v>0</v>
          </cell>
          <cell r="P195">
            <v>0</v>
          </cell>
          <cell r="Q195">
            <v>0.01</v>
          </cell>
          <cell r="R195">
            <v>0</v>
          </cell>
          <cell r="S195">
            <v>0</v>
          </cell>
          <cell r="T195">
            <v>0</v>
          </cell>
          <cell r="U195">
            <v>0.01</v>
          </cell>
          <cell r="V195" t="str">
            <v>C</v>
          </cell>
          <cell r="W195">
            <v>3.59</v>
          </cell>
          <cell r="Y195">
            <v>273808.37767023948</v>
          </cell>
          <cell r="Z195">
            <v>955591.23806913581</v>
          </cell>
          <cell r="AA195">
            <v>758809</v>
          </cell>
          <cell r="AB195">
            <v>0.01</v>
          </cell>
          <cell r="AC195">
            <v>0</v>
          </cell>
          <cell r="AD195">
            <v>0</v>
          </cell>
          <cell r="AE195">
            <v>0</v>
          </cell>
          <cell r="AF195">
            <v>0.01</v>
          </cell>
          <cell r="AG195">
            <v>0</v>
          </cell>
          <cell r="AH195">
            <v>0</v>
          </cell>
          <cell r="AI195">
            <v>0</v>
          </cell>
          <cell r="AJ195">
            <v>0.01</v>
          </cell>
          <cell r="AK195" t="str">
            <v>C</v>
          </cell>
          <cell r="AL195">
            <v>3.4081651929960337</v>
          </cell>
          <cell r="AM195"/>
        </row>
        <row r="196">
          <cell r="C196" t="str">
            <v>AGG403</v>
          </cell>
          <cell r="D196" t="str">
            <v>CE.DI.ME SCARL</v>
          </cell>
          <cell r="F196">
            <v>310092.71149869839</v>
          </cell>
          <cell r="G196">
            <v>1104460.3972021604</v>
          </cell>
          <cell r="H196">
            <v>881445.19</v>
          </cell>
          <cell r="J196">
            <v>309662.0987325827</v>
          </cell>
          <cell r="K196">
            <v>1071430.8616147363</v>
          </cell>
          <cell r="L196">
            <v>850794.1733078839</v>
          </cell>
          <cell r="M196">
            <v>0.01</v>
          </cell>
          <cell r="N196">
            <v>430.61276611570742</v>
          </cell>
          <cell r="O196">
            <v>33029.535587424267</v>
          </cell>
          <cell r="P196">
            <v>30651.016692116056</v>
          </cell>
          <cell r="Q196">
            <v>0.01</v>
          </cell>
          <cell r="R196">
            <v>0</v>
          </cell>
          <cell r="S196">
            <v>0</v>
          </cell>
          <cell r="T196">
            <v>0</v>
          </cell>
          <cell r="U196">
            <v>0.01</v>
          </cell>
          <cell r="V196" t="str">
            <v>A</v>
          </cell>
          <cell r="W196">
            <v>3.57</v>
          </cell>
          <cell r="Y196">
            <v>299012.32354598242</v>
          </cell>
          <cell r="Z196">
            <v>1034582.6394690992</v>
          </cell>
          <cell r="AA196">
            <v>821534</v>
          </cell>
          <cell r="AB196">
            <v>0.01</v>
          </cell>
          <cell r="AC196">
            <v>430.61276611570742</v>
          </cell>
          <cell r="AD196">
            <v>33029.535587424267</v>
          </cell>
          <cell r="AE196">
            <v>30651.016692116056</v>
          </cell>
          <cell r="AF196">
            <v>0.01</v>
          </cell>
          <cell r="AG196">
            <v>0</v>
          </cell>
          <cell r="AH196">
            <v>0</v>
          </cell>
          <cell r="AI196">
            <v>0</v>
          </cell>
          <cell r="AJ196">
            <v>0.01</v>
          </cell>
          <cell r="AK196" t="str">
            <v>A</v>
          </cell>
          <cell r="AL196">
            <v>3.4932949755002602</v>
          </cell>
          <cell r="AM196"/>
        </row>
        <row r="197">
          <cell r="C197" t="str">
            <v>AGG404</v>
          </cell>
          <cell r="D197" t="str">
            <v>GALENO NETWORK - RETE D'IMPRESA</v>
          </cell>
          <cell r="F197">
            <v>95853.646192136643</v>
          </cell>
          <cell r="G197">
            <v>331653.61582479277</v>
          </cell>
          <cell r="H197">
            <v>263357</v>
          </cell>
          <cell r="J197">
            <v>95853.646192136643</v>
          </cell>
          <cell r="K197">
            <v>331653.61582479277</v>
          </cell>
          <cell r="L197">
            <v>263357</v>
          </cell>
          <cell r="M197">
            <v>0.01</v>
          </cell>
          <cell r="N197">
            <v>0</v>
          </cell>
          <cell r="O197">
            <v>0</v>
          </cell>
          <cell r="P197">
            <v>0</v>
          </cell>
          <cell r="Q197">
            <v>0.01</v>
          </cell>
          <cell r="R197">
            <v>0</v>
          </cell>
          <cell r="S197">
            <v>0</v>
          </cell>
          <cell r="T197">
            <v>0</v>
          </cell>
          <cell r="U197">
            <v>0.01</v>
          </cell>
          <cell r="V197" t="str">
            <v>A</v>
          </cell>
          <cell r="W197">
            <v>3.57</v>
          </cell>
          <cell r="Y197">
            <v>95853.646192136643</v>
          </cell>
          <cell r="Z197">
            <v>331653.61582479277</v>
          </cell>
          <cell r="AA197">
            <v>263357</v>
          </cell>
          <cell r="AB197">
            <v>0.01</v>
          </cell>
          <cell r="AC197">
            <v>0</v>
          </cell>
          <cell r="AD197">
            <v>0</v>
          </cell>
          <cell r="AE197">
            <v>0</v>
          </cell>
          <cell r="AF197">
            <v>0.01</v>
          </cell>
          <cell r="AG197">
            <v>0</v>
          </cell>
          <cell r="AH197">
            <v>0</v>
          </cell>
          <cell r="AI197">
            <v>0</v>
          </cell>
          <cell r="AJ197">
            <v>0.01</v>
          </cell>
          <cell r="AK197" t="str">
            <v>A</v>
          </cell>
          <cell r="AL197">
            <v>3.418576778634419</v>
          </cell>
          <cell r="AM197"/>
        </row>
        <row r="198">
          <cell r="C198" t="str">
            <v>AGG405</v>
          </cell>
          <cell r="D198" t="str">
            <v>D.E.M. GROUP S.C.A.R.L.</v>
          </cell>
          <cell r="F198">
            <v>203964.45741879084</v>
          </cell>
          <cell r="G198">
            <v>1164822.7755400001</v>
          </cell>
          <cell r="H198">
            <v>1002472.91</v>
          </cell>
          <cell r="J198">
            <v>198730.00000000003</v>
          </cell>
          <cell r="K198">
            <v>693565.04</v>
          </cell>
          <cell r="L198">
            <v>550741</v>
          </cell>
          <cell r="M198">
            <v>0.01</v>
          </cell>
          <cell r="N198">
            <v>2908.5797300662252</v>
          </cell>
          <cell r="O198">
            <v>219597.76962000001</v>
          </cell>
          <cell r="P198">
            <v>208347.03</v>
          </cell>
          <cell r="Q198">
            <v>0.01</v>
          </cell>
          <cell r="R198">
            <v>2325.877688724584</v>
          </cell>
          <cell r="S198">
            <v>251659.96592000002</v>
          </cell>
          <cell r="T198">
            <v>243384.88</v>
          </cell>
          <cell r="U198">
            <v>0.01</v>
          </cell>
          <cell r="V198" t="str">
            <v>C</v>
          </cell>
          <cell r="W198">
            <v>3.59</v>
          </cell>
          <cell r="Y198">
            <v>234218.63548339828</v>
          </cell>
          <cell r="Z198">
            <v>817423.03783706005</v>
          </cell>
          <cell r="AA198">
            <v>649093</v>
          </cell>
          <cell r="AB198">
            <v>0.01</v>
          </cell>
          <cell r="AC198">
            <v>3029.8683208179636</v>
          </cell>
          <cell r="AD198">
            <v>226859.09388105784</v>
          </cell>
          <cell r="AE198">
            <v>215666.02707582267</v>
          </cell>
          <cell r="AF198">
            <v>0.01</v>
          </cell>
          <cell r="AG198">
            <v>2363.8973194790083</v>
          </cell>
          <cell r="AH198">
            <v>257896.46976052088</v>
          </cell>
          <cell r="AI198">
            <v>246790.88015360848</v>
          </cell>
          <cell r="AJ198">
            <v>0.01</v>
          </cell>
          <cell r="AK198" t="str">
            <v>C</v>
          </cell>
          <cell r="AL198">
            <v>3.5360037793486985</v>
          </cell>
          <cell r="AM198"/>
        </row>
        <row r="199">
          <cell r="C199" t="str">
            <v>AGG406</v>
          </cell>
          <cell r="D199" t="str">
            <v>MFLAB S.C.A.R.L.</v>
          </cell>
          <cell r="F199">
            <v>1085886.8567815016</v>
          </cell>
          <cell r="G199">
            <v>4604117.6013835557</v>
          </cell>
          <cell r="H199">
            <v>3766509.6116781663</v>
          </cell>
          <cell r="J199">
            <v>1077190.8748202173</v>
          </cell>
          <cell r="K199">
            <v>3759396.1531225583</v>
          </cell>
          <cell r="L199">
            <v>2985235.9411362787</v>
          </cell>
          <cell r="M199">
            <v>0.01</v>
          </cell>
          <cell r="N199">
            <v>3810.5612948881871</v>
          </cell>
          <cell r="O199">
            <v>309181.63481066393</v>
          </cell>
          <cell r="P199">
            <v>271235.75297014118</v>
          </cell>
          <cell r="Q199">
            <v>0.01</v>
          </cell>
          <cell r="R199">
            <v>4885.4206663960367</v>
          </cell>
          <cell r="S199">
            <v>535539.81345033355</v>
          </cell>
          <cell r="T199">
            <v>510037.91757174622</v>
          </cell>
          <cell r="U199">
            <v>0.01</v>
          </cell>
          <cell r="V199" t="str">
            <v>C</v>
          </cell>
          <cell r="W199">
            <v>3.59</v>
          </cell>
          <cell r="Y199">
            <v>962251.62569974666</v>
          </cell>
          <cell r="Z199">
            <v>3358258.173692116</v>
          </cell>
          <cell r="AA199">
            <v>2666703</v>
          </cell>
          <cell r="AB199">
            <v>0.01</v>
          </cell>
          <cell r="AC199">
            <v>3810.5612948881871</v>
          </cell>
          <cell r="AD199">
            <v>309181.63481066393</v>
          </cell>
          <cell r="AE199">
            <v>271235.75297014118</v>
          </cell>
          <cell r="AF199">
            <v>0.01</v>
          </cell>
          <cell r="AG199">
            <v>4885.4206663960367</v>
          </cell>
          <cell r="AH199">
            <v>535539.81345033355</v>
          </cell>
          <cell r="AI199">
            <v>510037.91757174622</v>
          </cell>
          <cell r="AJ199">
            <v>0.01</v>
          </cell>
          <cell r="AK199" t="str">
            <v>C</v>
          </cell>
          <cell r="AL199">
            <v>3.4561722210165025</v>
          </cell>
          <cell r="AM199"/>
        </row>
        <row r="200">
          <cell r="C200" t="str">
            <v>AGG407</v>
          </cell>
          <cell r="D200" t="str">
            <v>CENTRO DIAGNOSTICO BISIGNANO - ORG. COM. CENTRO ANALISI CLINICHE CAMILLO GOLGI</v>
          </cell>
          <cell r="F200">
            <v>264463.26836282149</v>
          </cell>
          <cell r="G200">
            <v>922976.80658624705</v>
          </cell>
          <cell r="H200">
            <v>732910.92999999993</v>
          </cell>
          <cell r="J200">
            <v>264463.26836282149</v>
          </cell>
          <cell r="K200">
            <v>922976.80658624705</v>
          </cell>
          <cell r="L200">
            <v>732910.92999999993</v>
          </cell>
          <cell r="M200">
            <v>0.01</v>
          </cell>
          <cell r="N200">
            <v>0</v>
          </cell>
          <cell r="O200">
            <v>0</v>
          </cell>
          <cell r="P200">
            <v>0</v>
          </cell>
          <cell r="Q200">
            <v>0.01</v>
          </cell>
          <cell r="R200">
            <v>0</v>
          </cell>
          <cell r="S200">
            <v>0</v>
          </cell>
          <cell r="T200">
            <v>0</v>
          </cell>
          <cell r="U200">
            <v>0.01</v>
          </cell>
          <cell r="V200" t="str">
            <v>C</v>
          </cell>
          <cell r="W200">
            <v>3.59</v>
          </cell>
          <cell r="Y200">
            <v>248131.33362562105</v>
          </cell>
          <cell r="Z200">
            <v>865978.35435341753</v>
          </cell>
          <cell r="AA200">
            <v>687650</v>
          </cell>
          <cell r="AB200">
            <v>0.01</v>
          </cell>
          <cell r="AC200">
            <v>0</v>
          </cell>
          <cell r="AD200">
            <v>0</v>
          </cell>
          <cell r="AE200">
            <v>0</v>
          </cell>
          <cell r="AF200">
            <v>0.01</v>
          </cell>
          <cell r="AG200">
            <v>0</v>
          </cell>
          <cell r="AH200">
            <v>0</v>
          </cell>
          <cell r="AI200">
            <v>0</v>
          </cell>
          <cell r="AJ200">
            <v>0.01</v>
          </cell>
          <cell r="AK200" t="str">
            <v>C</v>
          </cell>
          <cell r="AL200">
            <v>3.4663284995952433</v>
          </cell>
          <cell r="AM200"/>
        </row>
        <row r="201">
          <cell r="C201" t="str">
            <v>AGG408</v>
          </cell>
          <cell r="D201" t="str">
            <v>CO.RE.LAB. NAPOLI 2 NORD</v>
          </cell>
          <cell r="F201">
            <v>558568.52145290514</v>
          </cell>
          <cell r="G201">
            <v>1949404.1398706387</v>
          </cell>
          <cell r="H201">
            <v>1548006.1461690133</v>
          </cell>
          <cell r="J201">
            <v>558568.52145290514</v>
          </cell>
          <cell r="K201">
            <v>1949404.1398706387</v>
          </cell>
          <cell r="L201">
            <v>1548006.1461690133</v>
          </cell>
          <cell r="M201">
            <v>0.01</v>
          </cell>
          <cell r="N201">
            <v>0</v>
          </cell>
          <cell r="O201">
            <v>0</v>
          </cell>
          <cell r="P201">
            <v>0</v>
          </cell>
          <cell r="Q201">
            <v>0.01</v>
          </cell>
          <cell r="R201">
            <v>0</v>
          </cell>
          <cell r="S201">
            <v>0</v>
          </cell>
          <cell r="T201">
            <v>0</v>
          </cell>
          <cell r="U201">
            <v>0.01</v>
          </cell>
          <cell r="V201" t="str">
            <v>C</v>
          </cell>
          <cell r="W201">
            <v>3.59</v>
          </cell>
          <cell r="Y201">
            <v>569372.84323094459</v>
          </cell>
          <cell r="Z201">
            <v>1987111.2228759967</v>
          </cell>
          <cell r="AA201">
            <v>1577911</v>
          </cell>
          <cell r="AB201">
            <v>0.01</v>
          </cell>
          <cell r="AC201">
            <v>0</v>
          </cell>
          <cell r="AD201">
            <v>0</v>
          </cell>
          <cell r="AE201">
            <v>0</v>
          </cell>
          <cell r="AF201">
            <v>0.01</v>
          </cell>
          <cell r="AG201">
            <v>0</v>
          </cell>
          <cell r="AH201">
            <v>0</v>
          </cell>
          <cell r="AI201">
            <v>0</v>
          </cell>
          <cell r="AJ201">
            <v>0.01</v>
          </cell>
          <cell r="AK201" t="str">
            <v>C</v>
          </cell>
          <cell r="AL201">
            <v>3.408270075498228</v>
          </cell>
          <cell r="AM201"/>
        </row>
        <row r="202">
          <cell r="C202" t="str">
            <v>AGG409</v>
          </cell>
          <cell r="D202" t="str">
            <v>MULTILAB CAMPANIA SRL</v>
          </cell>
          <cell r="F202">
            <v>457966.93676118774</v>
          </cell>
          <cell r="G202">
            <v>1608585.4192217193</v>
          </cell>
          <cell r="H202">
            <v>1278681.3800000006</v>
          </cell>
          <cell r="J202">
            <v>457827.9067995192</v>
          </cell>
          <cell r="K202">
            <v>1597819.3947303221</v>
          </cell>
          <cell r="L202">
            <v>1268785.2273284341</v>
          </cell>
          <cell r="M202">
            <v>0.01</v>
          </cell>
          <cell r="N202">
            <v>139.02996166853706</v>
          </cell>
          <cell r="O202">
            <v>10766.02449139716</v>
          </cell>
          <cell r="P202">
            <v>9896.1526715664677</v>
          </cell>
          <cell r="Q202">
            <v>0.01</v>
          </cell>
          <cell r="R202">
            <v>0</v>
          </cell>
          <cell r="S202">
            <v>0</v>
          </cell>
          <cell r="T202">
            <v>0</v>
          </cell>
          <cell r="U202">
            <v>0.01</v>
          </cell>
          <cell r="V202" t="str">
            <v>C</v>
          </cell>
          <cell r="W202">
            <v>3.59</v>
          </cell>
          <cell r="Y202">
            <v>445256.5352397518</v>
          </cell>
          <cell r="Z202">
            <v>1553945.307986734</v>
          </cell>
          <cell r="AA202">
            <v>1233946</v>
          </cell>
          <cell r="AB202">
            <v>0.01</v>
          </cell>
          <cell r="AC202">
            <v>139.02996166853706</v>
          </cell>
          <cell r="AD202">
            <v>10766.02449139716</v>
          </cell>
          <cell r="AE202">
            <v>9896.1526715664677</v>
          </cell>
          <cell r="AF202">
            <v>0.01</v>
          </cell>
          <cell r="AG202">
            <v>0</v>
          </cell>
          <cell r="AH202">
            <v>0</v>
          </cell>
          <cell r="AI202">
            <v>0</v>
          </cell>
          <cell r="AJ202">
            <v>0.01</v>
          </cell>
          <cell r="AK202" t="str">
            <v>C</v>
          </cell>
          <cell r="AL202">
            <v>3.5820817171837178</v>
          </cell>
          <cell r="AM202"/>
        </row>
        <row r="203">
          <cell r="C203" t="str">
            <v>AGG410</v>
          </cell>
          <cell r="D203" t="str">
            <v>SOCIETA' CONSORTILE OPUS LAB S.R.L.</v>
          </cell>
          <cell r="F203">
            <v>297155.82085914002</v>
          </cell>
          <cell r="G203">
            <v>1037073.8147983988</v>
          </cell>
          <cell r="H203">
            <v>823512.25999999989</v>
          </cell>
          <cell r="J203">
            <v>297155.82085914002</v>
          </cell>
          <cell r="K203">
            <v>1037073.8147983988</v>
          </cell>
          <cell r="L203">
            <v>823512.25999999989</v>
          </cell>
          <cell r="M203">
            <v>0.01</v>
          </cell>
          <cell r="N203">
            <v>0</v>
          </cell>
          <cell r="O203">
            <v>0</v>
          </cell>
          <cell r="P203">
            <v>0</v>
          </cell>
          <cell r="Q203">
            <v>0.01</v>
          </cell>
          <cell r="R203">
            <v>0</v>
          </cell>
          <cell r="S203">
            <v>0</v>
          </cell>
          <cell r="T203">
            <v>0</v>
          </cell>
          <cell r="U203">
            <v>0.01</v>
          </cell>
          <cell r="V203" t="str">
            <v>C</v>
          </cell>
          <cell r="W203">
            <v>3.59</v>
          </cell>
          <cell r="Y203">
            <v>281479.77301730582</v>
          </cell>
          <cell r="Z203">
            <v>982364.40783039737</v>
          </cell>
          <cell r="AA203">
            <v>780069</v>
          </cell>
          <cell r="AB203">
            <v>0.01</v>
          </cell>
          <cell r="AC203">
            <v>0</v>
          </cell>
          <cell r="AD203">
            <v>0</v>
          </cell>
          <cell r="AE203">
            <v>0</v>
          </cell>
          <cell r="AF203">
            <v>0.01</v>
          </cell>
          <cell r="AG203">
            <v>0</v>
          </cell>
          <cell r="AH203">
            <v>0</v>
          </cell>
          <cell r="AI203">
            <v>0</v>
          </cell>
          <cell r="AJ203">
            <v>0.01</v>
          </cell>
          <cell r="AK203" t="str">
            <v>C</v>
          </cell>
          <cell r="AL203">
            <v>3.3677291819065371</v>
          </cell>
          <cell r="AM203"/>
        </row>
        <row r="204">
          <cell r="C204" t="str">
            <v>AGG411</v>
          </cell>
          <cell r="D204" t="str">
            <v>EMILAB SOCIETA' CONSORTILE A.R.L.</v>
          </cell>
          <cell r="F204">
            <v>451954.33484298823</v>
          </cell>
          <cell r="G204">
            <v>1563761.9985567392</v>
          </cell>
          <cell r="H204">
            <v>1241741.6000000001</v>
          </cell>
          <cell r="J204">
            <v>451954.33484298823</v>
          </cell>
          <cell r="K204">
            <v>1563761.9985567392</v>
          </cell>
          <cell r="L204">
            <v>1241741.6000000001</v>
          </cell>
          <cell r="M204">
            <v>0.01</v>
          </cell>
          <cell r="N204">
            <v>0</v>
          </cell>
          <cell r="O204">
            <v>0</v>
          </cell>
          <cell r="P204">
            <v>0</v>
          </cell>
          <cell r="Q204">
            <v>0.01</v>
          </cell>
          <cell r="R204">
            <v>0</v>
          </cell>
          <cell r="S204">
            <v>0</v>
          </cell>
          <cell r="T204">
            <v>0</v>
          </cell>
          <cell r="U204">
            <v>0.01</v>
          </cell>
          <cell r="V204" t="str">
            <v>A</v>
          </cell>
          <cell r="W204">
            <v>3.57</v>
          </cell>
          <cell r="Y204">
            <v>410867.57712998922</v>
          </cell>
          <cell r="Z204">
            <v>1421601.8168697627</v>
          </cell>
          <cell r="AA204">
            <v>1128856</v>
          </cell>
          <cell r="AB204">
            <v>0.01</v>
          </cell>
          <cell r="AC204">
            <v>0</v>
          </cell>
          <cell r="AD204">
            <v>0</v>
          </cell>
          <cell r="AE204">
            <v>0</v>
          </cell>
          <cell r="AF204">
            <v>0.01</v>
          </cell>
          <cell r="AG204">
            <v>0</v>
          </cell>
          <cell r="AH204">
            <v>0</v>
          </cell>
          <cell r="AI204">
            <v>0</v>
          </cell>
          <cell r="AJ204">
            <v>0.01</v>
          </cell>
          <cell r="AK204" t="str">
            <v>A</v>
          </cell>
          <cell r="AL204">
            <v>3.7611693676662767</v>
          </cell>
          <cell r="AM204"/>
        </row>
        <row r="205">
          <cell r="C205" t="str">
            <v>AGG412</v>
          </cell>
          <cell r="D205" t="str">
            <v>AMES GROUP</v>
          </cell>
          <cell r="F205">
            <v>196174.47598179296</v>
          </cell>
          <cell r="G205">
            <v>2489123.9880534802</v>
          </cell>
          <cell r="H205">
            <v>2306049.35</v>
          </cell>
          <cell r="J205">
            <v>177975.15495648558</v>
          </cell>
          <cell r="K205">
            <v>621133.29079813475</v>
          </cell>
          <cell r="L205">
            <v>493225.35000000009</v>
          </cell>
          <cell r="M205">
            <v>0.02</v>
          </cell>
          <cell r="N205">
            <v>2624.4871314242882</v>
          </cell>
          <cell r="O205">
            <v>198075.69695387216</v>
          </cell>
          <cell r="P205">
            <v>186811</v>
          </cell>
          <cell r="Q205">
            <v>0.02</v>
          </cell>
          <cell r="R205">
            <v>15574.833893883102</v>
          </cell>
          <cell r="S205">
            <v>1669915.0003014735</v>
          </cell>
          <cell r="T205">
            <v>1626013</v>
          </cell>
          <cell r="U205">
            <v>0.02</v>
          </cell>
          <cell r="V205" t="str">
            <v>C</v>
          </cell>
          <cell r="W205">
            <v>3.59</v>
          </cell>
          <cell r="Y205">
            <v>164447.1583711055</v>
          </cell>
          <cell r="Z205">
            <v>573920.58271515823</v>
          </cell>
          <cell r="AA205">
            <v>455735</v>
          </cell>
          <cell r="AB205">
            <v>0.02</v>
          </cell>
          <cell r="AC205">
            <v>2624.4871314242882</v>
          </cell>
          <cell r="AD205">
            <v>198075.69695387216</v>
          </cell>
          <cell r="AE205">
            <v>186811</v>
          </cell>
          <cell r="AF205">
            <v>0.02</v>
          </cell>
          <cell r="AG205">
            <v>15574.833893883102</v>
          </cell>
          <cell r="AH205">
            <v>1669915.0003014735</v>
          </cell>
          <cell r="AI205">
            <v>1626013</v>
          </cell>
          <cell r="AJ205">
            <v>0.02</v>
          </cell>
          <cell r="AK205" t="str">
            <v>C</v>
          </cell>
          <cell r="AL205">
            <v>4.1797709677592669</v>
          </cell>
          <cell r="AM205"/>
        </row>
        <row r="206">
          <cell r="C206" t="str">
            <v>AGG413</v>
          </cell>
          <cell r="D206" t="str">
            <v>DIALAB RETE DI IMPRESE ORGANO COMUNE CMGM SAS</v>
          </cell>
          <cell r="F206">
            <v>0</v>
          </cell>
          <cell r="G206">
            <v>0</v>
          </cell>
          <cell r="H206">
            <v>0</v>
          </cell>
          <cell r="J206">
            <v>0</v>
          </cell>
          <cell r="K206">
            <v>0</v>
          </cell>
          <cell r="L206">
            <v>0</v>
          </cell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Y206">
            <v>44490.97990877449</v>
          </cell>
          <cell r="Z206">
            <v>153938.79048435975</v>
          </cell>
          <cell r="AA206">
            <v>122238.59999999998</v>
          </cell>
          <cell r="AB206">
            <v>0.01</v>
          </cell>
          <cell r="AC206">
            <v>0</v>
          </cell>
          <cell r="AD206">
            <v>0</v>
          </cell>
          <cell r="AE206">
            <v>0</v>
          </cell>
          <cell r="AF206">
            <v>0.01</v>
          </cell>
          <cell r="AG206">
            <v>0</v>
          </cell>
          <cell r="AH206">
            <v>0</v>
          </cell>
          <cell r="AI206">
            <v>0</v>
          </cell>
          <cell r="AJ206">
            <v>0.01</v>
          </cell>
          <cell r="AK206" t="str">
            <v>A</v>
          </cell>
          <cell r="AL206">
            <v>3.5233120857629205</v>
          </cell>
          <cell r="AM206"/>
        </row>
        <row r="207">
          <cell r="C207" t="str">
            <v>AGG414</v>
          </cell>
          <cell r="D207" t="str">
            <v>EMOTEST GROUP -RETE D'IMPRESE</v>
          </cell>
          <cell r="F207">
            <v>313472.58187265007</v>
          </cell>
          <cell r="G207">
            <v>2500363.4250437291</v>
          </cell>
          <cell r="H207">
            <v>2204865.7003617021</v>
          </cell>
          <cell r="J207">
            <v>299353.17295267514</v>
          </cell>
          <cell r="K207">
            <v>1044742.5736048364</v>
          </cell>
          <cell r="L207">
            <v>829602.10003287997</v>
          </cell>
          <cell r="M207">
            <v>0.01</v>
          </cell>
          <cell r="N207">
            <v>2974.1929836410891</v>
          </cell>
          <cell r="O207">
            <v>223410.23560420191</v>
          </cell>
          <cell r="P207">
            <v>211703.05657557273</v>
          </cell>
          <cell r="Q207">
            <v>0.191</v>
          </cell>
          <cell r="R207">
            <v>11145.215936333805</v>
          </cell>
          <cell r="S207">
            <v>1232210.6158346911</v>
          </cell>
          <cell r="T207">
            <v>1163560.5437532493</v>
          </cell>
          <cell r="U207">
            <v>0.191</v>
          </cell>
          <cell r="V207" t="str">
            <v>C</v>
          </cell>
          <cell r="W207">
            <v>3.59</v>
          </cell>
          <cell r="Y207">
            <v>227025.75401802923</v>
          </cell>
          <cell r="Z207">
            <v>792319.88152292208</v>
          </cell>
          <cell r="AA207">
            <v>629160</v>
          </cell>
          <cell r="AB207">
            <v>0.01</v>
          </cell>
          <cell r="AC207">
            <v>2974.1929836410891</v>
          </cell>
          <cell r="AD207">
            <v>223410.23560420191</v>
          </cell>
          <cell r="AE207">
            <v>211703.05657557273</v>
          </cell>
          <cell r="AF207">
            <v>0.191</v>
          </cell>
          <cell r="AG207">
            <v>11145.215936333805</v>
          </cell>
          <cell r="AH207">
            <v>1232210.6158346911</v>
          </cell>
          <cell r="AI207">
            <v>1163560.5437532493</v>
          </cell>
          <cell r="AJ207">
            <v>0.191</v>
          </cell>
          <cell r="AK207" t="str">
            <v>C</v>
          </cell>
          <cell r="AL207">
            <v>3.6235440186145</v>
          </cell>
          <cell r="AM207"/>
        </row>
        <row r="208">
          <cell r="C208" t="str">
            <v>AGG416</v>
          </cell>
          <cell r="D208" t="str">
            <v>FREELAB S.C.A.R.L.</v>
          </cell>
          <cell r="F208">
            <v>315243.37540223083</v>
          </cell>
          <cell r="G208">
            <v>1090742.0788917185</v>
          </cell>
          <cell r="H208">
            <v>916742.42000000016</v>
          </cell>
          <cell r="J208">
            <v>315243.37540223083</v>
          </cell>
          <cell r="K208">
            <v>1090742.0788917185</v>
          </cell>
          <cell r="L208">
            <v>916742.42000000016</v>
          </cell>
          <cell r="M208">
            <v>0.01</v>
          </cell>
          <cell r="N208">
            <v>0</v>
          </cell>
          <cell r="O208">
            <v>0</v>
          </cell>
          <cell r="P208">
            <v>0</v>
          </cell>
          <cell r="Q208">
            <v>0.01</v>
          </cell>
          <cell r="R208">
            <v>0</v>
          </cell>
          <cell r="S208">
            <v>0</v>
          </cell>
          <cell r="T208">
            <v>0</v>
          </cell>
          <cell r="U208">
            <v>0.01</v>
          </cell>
          <cell r="V208" t="str">
            <v>A</v>
          </cell>
          <cell r="W208">
            <v>3.57</v>
          </cell>
          <cell r="Y208">
            <v>300452.89017341041</v>
          </cell>
          <cell r="Z208">
            <v>1039567</v>
          </cell>
          <cell r="AA208">
            <v>873731</v>
          </cell>
          <cell r="AB208">
            <v>0.01</v>
          </cell>
          <cell r="AC208">
            <v>0</v>
          </cell>
          <cell r="AD208">
            <v>0</v>
          </cell>
          <cell r="AE208">
            <v>0</v>
          </cell>
          <cell r="AF208">
            <v>0.01</v>
          </cell>
          <cell r="AG208">
            <v>0</v>
          </cell>
          <cell r="AH208">
            <v>0</v>
          </cell>
          <cell r="AI208">
            <v>0</v>
          </cell>
          <cell r="AJ208">
            <v>0.01</v>
          </cell>
          <cell r="AK208" t="str">
            <v>A</v>
          </cell>
          <cell r="AL208">
            <v>3.4903762997400523</v>
          </cell>
          <cell r="AM208"/>
        </row>
        <row r="209">
          <cell r="C209" t="str">
            <v>AGG417</v>
          </cell>
          <cell r="D209" t="str">
            <v>SOCIETA' CONSORTILE CMC LAB S.R.L.</v>
          </cell>
          <cell r="F209">
            <v>67427</v>
          </cell>
          <cell r="G209">
            <v>223939</v>
          </cell>
          <cell r="H209">
            <v>172045.14</v>
          </cell>
          <cell r="J209">
            <v>67427</v>
          </cell>
          <cell r="K209">
            <v>223939</v>
          </cell>
          <cell r="L209">
            <v>172045.14</v>
          </cell>
          <cell r="M209">
            <v>0.01</v>
          </cell>
          <cell r="N209"/>
          <cell r="O209"/>
          <cell r="P209"/>
          <cell r="Q209"/>
          <cell r="R209"/>
          <cell r="S209"/>
          <cell r="T209"/>
          <cell r="U209"/>
          <cell r="V209" t="str">
            <v>A</v>
          </cell>
          <cell r="W209">
            <v>3.57</v>
          </cell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</row>
        <row r="210">
          <cell r="C210" t="str">
            <v>AGG418</v>
          </cell>
          <cell r="D210" t="str">
            <v>FOUR LAB SCARL</v>
          </cell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</row>
        <row r="211">
          <cell r="D211" t="str">
            <v>ASL Napoli 2 Nord Totale</v>
          </cell>
          <cell r="F211">
            <v>6944448.284193336</v>
          </cell>
          <cell r="G211">
            <v>28664928.755046483</v>
          </cell>
          <cell r="H211">
            <v>22835995.048208889</v>
          </cell>
          <cell r="J211">
            <v>6897629.4721401939</v>
          </cell>
          <cell r="K211">
            <v>23981542.462472431</v>
          </cell>
          <cell r="L211">
            <v>18374354.697974492</v>
          </cell>
          <cell r="N211">
            <v>12887.463867804034</v>
          </cell>
          <cell r="O211">
            <v>994060.89706755942</v>
          </cell>
          <cell r="P211">
            <v>918644.00890939648</v>
          </cell>
          <cell r="R211">
            <v>33931.348185337527</v>
          </cell>
          <cell r="S211">
            <v>3689325.3955064979</v>
          </cell>
          <cell r="T211">
            <v>3542996.3413249953</v>
          </cell>
          <cell r="V211"/>
          <cell r="W211"/>
          <cell r="Y211">
            <v>6744592.1296138074</v>
          </cell>
          <cell r="Z211">
            <v>23445520.725485597</v>
          </cell>
          <cell r="AA211">
            <v>17998921.549999997</v>
          </cell>
          <cell r="AB211"/>
          <cell r="AC211">
            <v>13008.752458555773</v>
          </cell>
          <cell r="AD211">
            <v>1001322.2213286173</v>
          </cell>
          <cell r="AE211">
            <v>925963.00598521915</v>
          </cell>
          <cell r="AF211"/>
          <cell r="AG211">
            <v>33969.367816091952</v>
          </cell>
          <cell r="AH211">
            <v>3695561.8993470189</v>
          </cell>
          <cell r="AI211">
            <v>3546402.3414786039</v>
          </cell>
          <cell r="AJ211"/>
          <cell r="AK211"/>
          <cell r="AL211"/>
          <cell r="AM211"/>
        </row>
        <row r="212">
          <cell r="C212" t="str">
            <v>ASL Napoli 3 Sud</v>
          </cell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AB212"/>
          <cell r="AF212"/>
          <cell r="AJ212"/>
          <cell r="AK212"/>
          <cell r="AL212"/>
          <cell r="AM212"/>
        </row>
        <row r="213">
          <cell r="C213">
            <v>8027</v>
          </cell>
          <cell r="D213" t="str">
            <v>CENTRO DIAGNOSTICO VARONE SRL - 008027</v>
          </cell>
          <cell r="F213">
            <v>120544</v>
          </cell>
          <cell r="G213">
            <v>426858.09281346615</v>
          </cell>
          <cell r="H213">
            <v>339068.55349079374</v>
          </cell>
          <cell r="J213">
            <v>120534</v>
          </cell>
          <cell r="K213">
            <v>426135.9070245403</v>
          </cell>
          <cell r="L213">
            <v>338383.06718299323</v>
          </cell>
          <cell r="M213">
            <v>0.01</v>
          </cell>
          <cell r="N213">
            <v>10</v>
          </cell>
          <cell r="O213">
            <v>722.1857889258805</v>
          </cell>
          <cell r="P213">
            <v>685.48630780051542</v>
          </cell>
          <cell r="Q213">
            <v>0.01</v>
          </cell>
          <cell r="R213">
            <v>0</v>
          </cell>
          <cell r="S213">
            <v>0</v>
          </cell>
          <cell r="T213">
            <v>0</v>
          </cell>
          <cell r="U213">
            <v>0.01</v>
          </cell>
          <cell r="V213" t="str">
            <v>A</v>
          </cell>
          <cell r="W213">
            <v>3.5313479605825004</v>
          </cell>
          <cell r="Y213">
            <v>120534</v>
          </cell>
          <cell r="Z213">
            <v>426135.9070245403</v>
          </cell>
          <cell r="AA213">
            <v>338383.06718299323</v>
          </cell>
          <cell r="AB213">
            <v>0.01</v>
          </cell>
          <cell r="AC213">
            <v>10</v>
          </cell>
          <cell r="AD213">
            <v>722.1857889258805</v>
          </cell>
          <cell r="AE213">
            <v>685.48630780051542</v>
          </cell>
          <cell r="AF213">
            <v>0.01</v>
          </cell>
          <cell r="AG213">
            <v>0</v>
          </cell>
          <cell r="AH213">
            <v>0</v>
          </cell>
          <cell r="AI213">
            <v>0</v>
          </cell>
          <cell r="AJ213">
            <v>0.01</v>
          </cell>
          <cell r="AK213" t="str">
            <v>A</v>
          </cell>
          <cell r="AL213"/>
          <cell r="AM213"/>
        </row>
        <row r="214">
          <cell r="C214">
            <v>8111</v>
          </cell>
          <cell r="D214" t="str">
            <v>ANALISI CLINICHE DI VINCENZO V . S.A.S. - 008111</v>
          </cell>
          <cell r="F214">
            <v>72703</v>
          </cell>
          <cell r="G214">
            <v>257043.61644672049</v>
          </cell>
          <cell r="H214">
            <v>204112.87258291739</v>
          </cell>
          <cell r="J214">
            <v>72703</v>
          </cell>
          <cell r="K214">
            <v>257034.28541731002</v>
          </cell>
          <cell r="L214">
            <v>204104.01573057185</v>
          </cell>
          <cell r="M214">
            <v>0.01</v>
          </cell>
          <cell r="N214">
            <v>0</v>
          </cell>
          <cell r="O214">
            <v>9.331029410477047</v>
          </cell>
          <cell r="P214">
            <v>8.8568523455428956</v>
          </cell>
          <cell r="Q214">
            <v>0.01</v>
          </cell>
          <cell r="R214">
            <v>0</v>
          </cell>
          <cell r="S214">
            <v>0</v>
          </cell>
          <cell r="T214">
            <v>0</v>
          </cell>
          <cell r="U214">
            <v>0.01</v>
          </cell>
          <cell r="V214" t="str">
            <v>A</v>
          </cell>
          <cell r="W214">
            <v>3.5313479605825004</v>
          </cell>
          <cell r="Y214">
            <v>72703</v>
          </cell>
          <cell r="Z214">
            <v>257034.28541731002</v>
          </cell>
          <cell r="AA214">
            <v>204104.01573057185</v>
          </cell>
          <cell r="AB214">
            <v>0.01</v>
          </cell>
          <cell r="AC214">
            <v>0</v>
          </cell>
          <cell r="AD214">
            <v>9.331029410477047</v>
          </cell>
          <cell r="AE214">
            <v>8.8568523455428956</v>
          </cell>
          <cell r="AF214">
            <v>0.01</v>
          </cell>
          <cell r="AG214">
            <v>0</v>
          </cell>
          <cell r="AH214">
            <v>0</v>
          </cell>
          <cell r="AI214">
            <v>0</v>
          </cell>
          <cell r="AJ214">
            <v>0.01</v>
          </cell>
          <cell r="AK214" t="str">
            <v>A</v>
          </cell>
          <cell r="AL214"/>
          <cell r="AM214"/>
        </row>
        <row r="215">
          <cell r="C215">
            <v>8122</v>
          </cell>
          <cell r="D215" t="str">
            <v>CENTRO DIAGNOSTICO S. CIRO SRL - 008122</v>
          </cell>
          <cell r="F215">
            <v>179319</v>
          </cell>
          <cell r="G215">
            <v>673384.22189887706</v>
          </cell>
          <cell r="H215">
            <v>539775.78531744529</v>
          </cell>
          <cell r="J215">
            <v>179009</v>
          </cell>
          <cell r="K215">
            <v>643287.96487103496</v>
          </cell>
          <cell r="L215">
            <v>510817.67822590645</v>
          </cell>
          <cell r="M215">
            <v>0.01</v>
          </cell>
          <cell r="N215">
            <v>104</v>
          </cell>
          <cell r="O215">
            <v>7817.9016271814571</v>
          </cell>
          <cell r="P215">
            <v>7420.6175243837033</v>
          </cell>
          <cell r="Q215">
            <v>0.01</v>
          </cell>
          <cell r="R215">
            <v>206</v>
          </cell>
          <cell r="S215">
            <v>22278.355400660683</v>
          </cell>
          <cell r="T215">
            <v>21537.48956715508</v>
          </cell>
          <cell r="U215">
            <v>0.01</v>
          </cell>
          <cell r="V215" t="str">
            <v>C</v>
          </cell>
          <cell r="W215">
            <v>3.61</v>
          </cell>
          <cell r="Y215">
            <v>179009</v>
          </cell>
          <cell r="Z215">
            <v>643287.96487103496</v>
          </cell>
          <cell r="AA215">
            <v>510817.67822590645</v>
          </cell>
          <cell r="AB215">
            <v>0.01</v>
          </cell>
          <cell r="AC215">
            <v>104</v>
          </cell>
          <cell r="AD215">
            <v>7817.9016271814571</v>
          </cell>
          <cell r="AE215">
            <v>7420.6175243837033</v>
          </cell>
          <cell r="AF215">
            <v>0.01</v>
          </cell>
          <cell r="AG215">
            <v>206</v>
          </cell>
          <cell r="AH215">
            <v>22278.355400660683</v>
          </cell>
          <cell r="AI215">
            <v>21537.48956715508</v>
          </cell>
          <cell r="AJ215">
            <v>0.01</v>
          </cell>
          <cell r="AK215" t="str">
            <v>C</v>
          </cell>
          <cell r="AL215"/>
          <cell r="AM215"/>
        </row>
        <row r="216">
          <cell r="C216">
            <v>8214</v>
          </cell>
          <cell r="D216" t="str">
            <v>CENTRO GUARRACINO SAS DI  MADEO A &amp; C - 008214</v>
          </cell>
          <cell r="F216">
            <v>19285</v>
          </cell>
          <cell r="G216">
            <v>68180</v>
          </cell>
          <cell r="H216">
            <v>54140</v>
          </cell>
          <cell r="J216">
            <v>19285</v>
          </cell>
          <cell r="K216">
            <v>68180</v>
          </cell>
          <cell r="L216">
            <v>54140</v>
          </cell>
          <cell r="M216">
            <v>0.01</v>
          </cell>
          <cell r="N216">
            <v>0</v>
          </cell>
          <cell r="O216">
            <v>0</v>
          </cell>
          <cell r="P216">
            <v>0</v>
          </cell>
          <cell r="Q216">
            <v>0.01</v>
          </cell>
          <cell r="R216">
            <v>0</v>
          </cell>
          <cell r="S216">
            <v>0</v>
          </cell>
          <cell r="T216">
            <v>0</v>
          </cell>
          <cell r="U216">
            <v>0.01</v>
          </cell>
          <cell r="V216" t="str">
            <v>A</v>
          </cell>
          <cell r="W216">
            <v>3.5313479605825004</v>
          </cell>
          <cell r="Y216">
            <v>57855</v>
          </cell>
          <cell r="Z216">
            <v>204540.50439727787</v>
          </cell>
          <cell r="AA216">
            <v>162420.1155081765</v>
          </cell>
          <cell r="AB216">
            <v>0.01</v>
          </cell>
          <cell r="AC216">
            <v>0</v>
          </cell>
          <cell r="AD216">
            <v>0</v>
          </cell>
          <cell r="AE216">
            <v>0</v>
          </cell>
          <cell r="AF216">
            <v>0.01</v>
          </cell>
          <cell r="AG216">
            <v>0</v>
          </cell>
          <cell r="AH216">
            <v>0</v>
          </cell>
          <cell r="AI216">
            <v>0</v>
          </cell>
          <cell r="AJ216">
            <v>0.01</v>
          </cell>
          <cell r="AK216" t="str">
            <v>A</v>
          </cell>
          <cell r="AL216"/>
          <cell r="AM216"/>
        </row>
        <row r="217">
          <cell r="C217">
            <v>8215</v>
          </cell>
          <cell r="D217" t="str">
            <v>CENTRO DIAGNOSTICO  "CHECK-UP " S.R.L - 008215</v>
          </cell>
          <cell r="F217">
            <v>8729</v>
          </cell>
          <cell r="G217">
            <v>30859</v>
          </cell>
          <cell r="H217">
            <v>24504</v>
          </cell>
          <cell r="J217">
            <v>8729</v>
          </cell>
          <cell r="K217">
            <v>30859</v>
          </cell>
          <cell r="L217">
            <v>24504</v>
          </cell>
          <cell r="M217">
            <v>0.01</v>
          </cell>
          <cell r="N217">
            <v>0</v>
          </cell>
          <cell r="O217">
            <v>0</v>
          </cell>
          <cell r="P217">
            <v>0</v>
          </cell>
          <cell r="Q217">
            <v>0.01</v>
          </cell>
          <cell r="R217">
            <v>0</v>
          </cell>
          <cell r="S217">
            <v>0</v>
          </cell>
          <cell r="T217">
            <v>0</v>
          </cell>
          <cell r="U217">
            <v>0.01</v>
          </cell>
          <cell r="V217" t="str">
            <v>A</v>
          </cell>
          <cell r="W217">
            <v>3.5313479605825004</v>
          </cell>
          <cell r="Y217">
            <v>17457</v>
          </cell>
          <cell r="Z217">
            <v>61717.178040982755</v>
          </cell>
          <cell r="AA217">
            <v>49007.951827405974</v>
          </cell>
          <cell r="AB217">
            <v>0.01</v>
          </cell>
          <cell r="AC217">
            <v>0</v>
          </cell>
          <cell r="AD217">
            <v>1.4407149443825329</v>
          </cell>
          <cell r="AE217">
            <v>1.3675018021147547</v>
          </cell>
          <cell r="AF217">
            <v>0.01</v>
          </cell>
          <cell r="AG217">
            <v>0</v>
          </cell>
          <cell r="AH217">
            <v>0</v>
          </cell>
          <cell r="AI217">
            <v>0</v>
          </cell>
          <cell r="AJ217">
            <v>0.01</v>
          </cell>
          <cell r="AK217" t="str">
            <v>A</v>
          </cell>
          <cell r="AL217"/>
          <cell r="AM217"/>
        </row>
        <row r="218">
          <cell r="C218">
            <v>8313</v>
          </cell>
          <cell r="D218" t="str">
            <v>LABORATORIO ANALISI CLINICHE DOTT. R. MARINO S.N.C - 008313</v>
          </cell>
          <cell r="F218">
            <v>49585</v>
          </cell>
          <cell r="G218">
            <v>175301.86902076844</v>
          </cell>
          <cell r="H218">
            <v>139202.50123100492</v>
          </cell>
          <cell r="J218">
            <v>49585</v>
          </cell>
          <cell r="K218">
            <v>175301.86902076844</v>
          </cell>
          <cell r="L218">
            <v>139202.50123100492</v>
          </cell>
          <cell r="M218">
            <v>0.01</v>
          </cell>
          <cell r="N218">
            <v>0</v>
          </cell>
          <cell r="O218">
            <v>0</v>
          </cell>
          <cell r="P218">
            <v>0</v>
          </cell>
          <cell r="Q218">
            <v>0.01</v>
          </cell>
          <cell r="R218">
            <v>0</v>
          </cell>
          <cell r="S218">
            <v>0</v>
          </cell>
          <cell r="T218">
            <v>0</v>
          </cell>
          <cell r="U218">
            <v>0.01</v>
          </cell>
          <cell r="V218" t="str">
            <v>A</v>
          </cell>
          <cell r="W218">
            <v>3.5313479605825004</v>
          </cell>
          <cell r="Y218">
            <v>49585</v>
          </cell>
          <cell r="Z218">
            <v>175301.86902076844</v>
          </cell>
          <cell r="AA218">
            <v>139202.50123100492</v>
          </cell>
          <cell r="AB218">
            <v>0.01</v>
          </cell>
          <cell r="AC218">
            <v>0</v>
          </cell>
          <cell r="AD218">
            <v>0</v>
          </cell>
          <cell r="AE218">
            <v>0</v>
          </cell>
          <cell r="AF218">
            <v>0.01</v>
          </cell>
          <cell r="AG218">
            <v>0</v>
          </cell>
          <cell r="AH218">
            <v>0</v>
          </cell>
          <cell r="AI218">
            <v>0</v>
          </cell>
          <cell r="AJ218">
            <v>0.01</v>
          </cell>
          <cell r="AK218" t="str">
            <v>A</v>
          </cell>
          <cell r="AL218"/>
          <cell r="AM218"/>
        </row>
        <row r="219">
          <cell r="C219">
            <v>8433</v>
          </cell>
          <cell r="D219" t="str">
            <v>CENTRO RICERCHE CLINICHE DI DI COSTANZO ANNA &amp; C. SAS - 008433</v>
          </cell>
          <cell r="F219">
            <v>119100.00000000001</v>
          </cell>
          <cell r="G219">
            <v>427078.77045028651</v>
          </cell>
          <cell r="H219">
            <v>339624.97176393395</v>
          </cell>
          <cell r="J219">
            <v>119058.00000000001</v>
          </cell>
          <cell r="K219">
            <v>423907.2640510003</v>
          </cell>
          <cell r="L219">
            <v>336613.36171436007</v>
          </cell>
          <cell r="M219">
            <v>0.01</v>
          </cell>
          <cell r="N219">
            <v>41</v>
          </cell>
          <cell r="O219">
            <v>3099.1456188772195</v>
          </cell>
          <cell r="P219">
            <v>2941.6556240742125</v>
          </cell>
          <cell r="Q219">
            <v>0.01</v>
          </cell>
          <cell r="R219">
            <v>1</v>
          </cell>
          <cell r="S219">
            <v>72.360780408993222</v>
          </cell>
          <cell r="T219">
            <v>69.954425499634212</v>
          </cell>
          <cell r="U219">
            <v>0.01</v>
          </cell>
          <cell r="V219" t="str">
            <v>B</v>
          </cell>
          <cell r="W219">
            <v>3.6</v>
          </cell>
          <cell r="Y219">
            <v>119058</v>
          </cell>
          <cell r="Z219">
            <v>423907.2640510003</v>
          </cell>
          <cell r="AA219">
            <v>336613.36171436007</v>
          </cell>
          <cell r="AB219">
            <v>0.01</v>
          </cell>
          <cell r="AC219">
            <v>41</v>
          </cell>
          <cell r="AD219">
            <v>3099.1456188772195</v>
          </cell>
          <cell r="AE219">
            <v>2941.6556240742125</v>
          </cell>
          <cell r="AF219">
            <v>0.01</v>
          </cell>
          <cell r="AG219">
            <v>1</v>
          </cell>
          <cell r="AH219">
            <v>72.360780408993222</v>
          </cell>
          <cell r="AI219">
            <v>69.954425499634212</v>
          </cell>
          <cell r="AJ219">
            <v>0.01</v>
          </cell>
          <cell r="AK219" t="str">
            <v>B</v>
          </cell>
          <cell r="AL219"/>
          <cell r="AM219"/>
        </row>
        <row r="220">
          <cell r="C220">
            <v>8437</v>
          </cell>
          <cell r="D220" t="str">
            <v>LAB. ANAL. CLINICO CHIMICHE S.CIRO DI V. CARBONE S.A.S - 008437</v>
          </cell>
          <cell r="F220">
            <v>69458</v>
          </cell>
          <cell r="G220">
            <v>245806.71972267985</v>
          </cell>
          <cell r="H220">
            <v>195228.16201898796</v>
          </cell>
          <cell r="J220">
            <v>69455</v>
          </cell>
          <cell r="K220">
            <v>245551.06603392278</v>
          </cell>
          <cell r="L220">
            <v>194985.49994245733</v>
          </cell>
          <cell r="M220">
            <v>0.01</v>
          </cell>
          <cell r="N220">
            <v>3</v>
          </cell>
          <cell r="O220">
            <v>255.6536887570781</v>
          </cell>
          <cell r="P220">
            <v>242.66207653063859</v>
          </cell>
          <cell r="Q220">
            <v>0.01</v>
          </cell>
          <cell r="R220">
            <v>0</v>
          </cell>
          <cell r="S220">
            <v>0</v>
          </cell>
          <cell r="T220">
            <v>0</v>
          </cell>
          <cell r="U220">
            <v>0.01</v>
          </cell>
          <cell r="V220" t="str">
            <v>A</v>
          </cell>
          <cell r="W220">
            <v>3.5313479605825004</v>
          </cell>
          <cell r="Y220">
            <v>69455</v>
          </cell>
          <cell r="Z220">
            <v>245551.06603392278</v>
          </cell>
          <cell r="AA220">
            <v>194985.49994245733</v>
          </cell>
          <cell r="AB220">
            <v>0.01</v>
          </cell>
          <cell r="AC220">
            <v>3</v>
          </cell>
          <cell r="AD220">
            <v>255.6536887570781</v>
          </cell>
          <cell r="AE220">
            <v>242.66207653063859</v>
          </cell>
          <cell r="AF220">
            <v>0.01</v>
          </cell>
          <cell r="AG220">
            <v>0</v>
          </cell>
          <cell r="AH220">
            <v>0</v>
          </cell>
          <cell r="AI220">
            <v>0</v>
          </cell>
          <cell r="AJ220">
            <v>0.01</v>
          </cell>
          <cell r="AK220" t="str">
            <v>A</v>
          </cell>
          <cell r="AL220"/>
          <cell r="AM220"/>
        </row>
        <row r="221">
          <cell r="C221">
            <v>8524</v>
          </cell>
          <cell r="D221" t="str">
            <v>RICERCHE DIAGNOSTICHE DI CIARAVOLO BRUNO &amp; C. S.A.S. - 008524</v>
          </cell>
          <cell r="F221">
            <v>37286</v>
          </cell>
          <cell r="G221">
            <v>131820.5921941284</v>
          </cell>
          <cell r="H221">
            <v>104675.18828907076</v>
          </cell>
          <cell r="J221">
            <v>37286</v>
          </cell>
          <cell r="K221">
            <v>131820.5921941284</v>
          </cell>
          <cell r="L221">
            <v>104675.18828907076</v>
          </cell>
          <cell r="M221">
            <v>0.01</v>
          </cell>
          <cell r="N221">
            <v>0</v>
          </cell>
          <cell r="O221">
            <v>0</v>
          </cell>
          <cell r="P221">
            <v>0</v>
          </cell>
          <cell r="Q221">
            <v>0.01</v>
          </cell>
          <cell r="R221">
            <v>0</v>
          </cell>
          <cell r="S221">
            <v>0</v>
          </cell>
          <cell r="T221">
            <v>0</v>
          </cell>
          <cell r="U221">
            <v>0.01</v>
          </cell>
          <cell r="V221" t="str">
            <v>A</v>
          </cell>
          <cell r="W221">
            <v>3.5313479605825004</v>
          </cell>
          <cell r="Y221">
            <v>37286</v>
          </cell>
          <cell r="Z221">
            <v>131820.5921941284</v>
          </cell>
          <cell r="AA221">
            <v>104675.18828907076</v>
          </cell>
          <cell r="AB221">
            <v>0.01</v>
          </cell>
          <cell r="AC221">
            <v>0</v>
          </cell>
          <cell r="AD221">
            <v>0</v>
          </cell>
          <cell r="AE221">
            <v>0</v>
          </cell>
          <cell r="AF221">
            <v>0.01</v>
          </cell>
          <cell r="AG221">
            <v>0</v>
          </cell>
          <cell r="AH221">
            <v>0</v>
          </cell>
          <cell r="AI221">
            <v>0</v>
          </cell>
          <cell r="AJ221">
            <v>0.01</v>
          </cell>
          <cell r="AK221" t="str">
            <v>A</v>
          </cell>
          <cell r="AL221"/>
          <cell r="AM221"/>
        </row>
        <row r="222">
          <cell r="C222">
            <v>8614</v>
          </cell>
          <cell r="D222" t="str">
            <v>LABORATORIO DI ANALISI TUCCI &amp; MATRONE SAS - 008614</v>
          </cell>
          <cell r="F222">
            <v>24605</v>
          </cell>
          <cell r="G222">
            <v>86989.487936817561</v>
          </cell>
          <cell r="H222">
            <v>69076.013674302201</v>
          </cell>
          <cell r="J222">
            <v>24605</v>
          </cell>
          <cell r="K222">
            <v>86989.487936817561</v>
          </cell>
          <cell r="L222">
            <v>69076.013674302201</v>
          </cell>
          <cell r="M222">
            <v>0.01</v>
          </cell>
          <cell r="N222">
            <v>0</v>
          </cell>
          <cell r="O222">
            <v>0</v>
          </cell>
          <cell r="P222">
            <v>0</v>
          </cell>
          <cell r="Q222">
            <v>0.01</v>
          </cell>
          <cell r="R222">
            <v>0</v>
          </cell>
          <cell r="S222">
            <v>0</v>
          </cell>
          <cell r="T222">
            <v>0</v>
          </cell>
          <cell r="U222">
            <v>0.01</v>
          </cell>
          <cell r="V222" t="str">
            <v>A</v>
          </cell>
          <cell r="W222">
            <v>3.5313479605825004</v>
          </cell>
          <cell r="Y222">
            <v>24605</v>
          </cell>
          <cell r="Z222">
            <v>86989.487936817561</v>
          </cell>
          <cell r="AA222">
            <v>69076.013674302201</v>
          </cell>
          <cell r="AB222">
            <v>0.01</v>
          </cell>
          <cell r="AC222">
            <v>0</v>
          </cell>
          <cell r="AD222">
            <v>0</v>
          </cell>
          <cell r="AE222">
            <v>0</v>
          </cell>
          <cell r="AF222">
            <v>0.01</v>
          </cell>
          <cell r="AG222">
            <v>0</v>
          </cell>
          <cell r="AH222">
            <v>0</v>
          </cell>
          <cell r="AI222">
            <v>0</v>
          </cell>
          <cell r="AJ222">
            <v>0.01</v>
          </cell>
          <cell r="AK222" t="str">
            <v>A</v>
          </cell>
          <cell r="AL222"/>
          <cell r="AM222"/>
        </row>
        <row r="223">
          <cell r="C223">
            <v>8621</v>
          </cell>
          <cell r="D223" t="str">
            <v>CASA DI CURA MARIA ROSARIA S.P.A. - 008621 - 008621</v>
          </cell>
          <cell r="F223">
            <v>115244</v>
          </cell>
          <cell r="G223">
            <v>452188.92957266863</v>
          </cell>
          <cell r="H223">
            <v>365565.93067850679</v>
          </cell>
          <cell r="J223">
            <v>114795</v>
          </cell>
          <cell r="K223">
            <v>412527.37632824189</v>
          </cell>
          <cell r="L223">
            <v>327576.89881989826</v>
          </cell>
          <cell r="M223">
            <v>0.01</v>
          </cell>
          <cell r="N223">
            <v>268</v>
          </cell>
          <cell r="O223">
            <v>20132.819461200517</v>
          </cell>
          <cell r="P223">
            <v>19109.725350036082</v>
          </cell>
          <cell r="Q223">
            <v>0.01</v>
          </cell>
          <cell r="R223">
            <v>181</v>
          </cell>
          <cell r="S223">
            <v>19528.73378322622</v>
          </cell>
          <cell r="T223">
            <v>18879.306508572463</v>
          </cell>
          <cell r="U223">
            <v>0.01</v>
          </cell>
          <cell r="V223" t="str">
            <v>C</v>
          </cell>
          <cell r="W223">
            <v>3.61</v>
          </cell>
          <cell r="Y223">
            <v>114795</v>
          </cell>
          <cell r="Z223">
            <v>412527.37632824189</v>
          </cell>
          <cell r="AA223">
            <v>327576.89881989826</v>
          </cell>
          <cell r="AB223">
            <v>0.01</v>
          </cell>
          <cell r="AC223">
            <v>268</v>
          </cell>
          <cell r="AD223">
            <v>20132.819461200517</v>
          </cell>
          <cell r="AE223">
            <v>19109.725350036082</v>
          </cell>
          <cell r="AF223">
            <v>0.01</v>
          </cell>
          <cell r="AG223">
            <v>181</v>
          </cell>
          <cell r="AH223">
            <v>19528.73378322622</v>
          </cell>
          <cell r="AI223">
            <v>18879.306508572463</v>
          </cell>
          <cell r="AJ223">
            <v>0.01</v>
          </cell>
          <cell r="AK223" t="str">
            <v>C</v>
          </cell>
          <cell r="AL223"/>
          <cell r="AM223"/>
        </row>
        <row r="224">
          <cell r="C224">
            <v>8714</v>
          </cell>
          <cell r="D224" t="str">
            <v>BIOLABOR SAS DI ROSSI LUCIA &amp;  C . - 008714</v>
          </cell>
          <cell r="F224">
            <v>35973</v>
          </cell>
          <cell r="G224">
            <v>127177.23155048268</v>
          </cell>
          <cell r="H224">
            <v>100988.02043784542</v>
          </cell>
          <cell r="J224">
            <v>35973</v>
          </cell>
          <cell r="K224">
            <v>127177.23155048268</v>
          </cell>
          <cell r="L224">
            <v>100988.02043784542</v>
          </cell>
          <cell r="M224">
            <v>0.01</v>
          </cell>
          <cell r="N224">
            <v>0</v>
          </cell>
          <cell r="O224">
            <v>0</v>
          </cell>
          <cell r="P224">
            <v>0</v>
          </cell>
          <cell r="Q224">
            <v>0.01</v>
          </cell>
          <cell r="R224">
            <v>0</v>
          </cell>
          <cell r="S224">
            <v>0</v>
          </cell>
          <cell r="T224">
            <v>0</v>
          </cell>
          <cell r="U224">
            <v>0.01</v>
          </cell>
          <cell r="V224" t="str">
            <v>A</v>
          </cell>
          <cell r="W224">
            <v>3.5313479605825004</v>
          </cell>
          <cell r="Y224">
            <v>35973</v>
          </cell>
          <cell r="Z224">
            <v>127177.23155048268</v>
          </cell>
          <cell r="AA224">
            <v>100988.02043784542</v>
          </cell>
          <cell r="AB224">
            <v>0.01</v>
          </cell>
          <cell r="AC224">
            <v>0</v>
          </cell>
          <cell r="AD224">
            <v>0</v>
          </cell>
          <cell r="AE224">
            <v>0</v>
          </cell>
          <cell r="AF224">
            <v>0.01</v>
          </cell>
          <cell r="AG224">
            <v>0</v>
          </cell>
          <cell r="AH224">
            <v>0</v>
          </cell>
          <cell r="AI224">
            <v>0</v>
          </cell>
          <cell r="AJ224">
            <v>0.01</v>
          </cell>
          <cell r="AK224" t="str">
            <v>A</v>
          </cell>
          <cell r="AL224"/>
          <cell r="AM224"/>
        </row>
        <row r="225">
          <cell r="C225">
            <v>8716</v>
          </cell>
          <cell r="D225" t="str">
            <v>ZENITH LAB DI LEONELLI ANTONINO &amp;  C.  S.N.C - 008716</v>
          </cell>
          <cell r="F225">
            <v>64307.999999999993</v>
          </cell>
          <cell r="G225">
            <v>227354.24290224724</v>
          </cell>
          <cell r="H225">
            <v>180535.90350912692</v>
          </cell>
          <cell r="J225">
            <v>64307.999999999993</v>
          </cell>
          <cell r="K225">
            <v>227354.16813383641</v>
          </cell>
          <cell r="L225">
            <v>180535.83254023959</v>
          </cell>
          <cell r="M225">
            <v>0.01</v>
          </cell>
          <cell r="N225">
            <v>0</v>
          </cell>
          <cell r="O225">
            <v>7.4768410829672796E-2</v>
          </cell>
          <cell r="P225">
            <v>7.0968887321880905E-2</v>
          </cell>
          <cell r="Q225">
            <v>0.01</v>
          </cell>
          <cell r="R225">
            <v>0</v>
          </cell>
          <cell r="S225">
            <v>0</v>
          </cell>
          <cell r="T225">
            <v>0</v>
          </cell>
          <cell r="U225">
            <v>0.01</v>
          </cell>
          <cell r="V225" t="str">
            <v>A</v>
          </cell>
          <cell r="W225">
            <v>3.5313479605825004</v>
          </cell>
          <cell r="Y225">
            <v>64308</v>
          </cell>
          <cell r="Z225">
            <v>227354.16813383641</v>
          </cell>
          <cell r="AA225">
            <v>180535.83254023959</v>
          </cell>
          <cell r="AB225">
            <v>0.01</v>
          </cell>
          <cell r="AC225">
            <v>0</v>
          </cell>
          <cell r="AD225">
            <v>7.4768410829672796E-2</v>
          </cell>
          <cell r="AE225">
            <v>7.0968887321880905E-2</v>
          </cell>
          <cell r="AF225">
            <v>0.01</v>
          </cell>
          <cell r="AG225">
            <v>0</v>
          </cell>
          <cell r="AH225">
            <v>0</v>
          </cell>
          <cell r="AI225">
            <v>0</v>
          </cell>
          <cell r="AJ225">
            <v>0.01</v>
          </cell>
          <cell r="AK225" t="str">
            <v>A</v>
          </cell>
          <cell r="AL225"/>
          <cell r="AM225"/>
        </row>
        <row r="226">
          <cell r="C226">
            <v>8810</v>
          </cell>
          <cell r="D226" t="str">
            <v>CE.DI.M.- DI DE GREGORIO GIUSEPPINA &amp; C. S.A.S (EX S.N.C) - 008810</v>
          </cell>
          <cell r="F226">
            <v>81051</v>
          </cell>
          <cell r="G226">
            <v>286546.10483802803</v>
          </cell>
          <cell r="H226">
            <v>227538.55811274689</v>
          </cell>
          <cell r="J226">
            <v>81051</v>
          </cell>
          <cell r="K226">
            <v>286546.10483802803</v>
          </cell>
          <cell r="L226">
            <v>227538.55811274689</v>
          </cell>
          <cell r="M226">
            <v>0.01</v>
          </cell>
          <cell r="N226">
            <v>0</v>
          </cell>
          <cell r="O226">
            <v>0</v>
          </cell>
          <cell r="P226">
            <v>0</v>
          </cell>
          <cell r="Q226">
            <v>0.01</v>
          </cell>
          <cell r="R226">
            <v>0</v>
          </cell>
          <cell r="S226">
            <v>0</v>
          </cell>
          <cell r="T226">
            <v>0</v>
          </cell>
          <cell r="U226">
            <v>0.01</v>
          </cell>
          <cell r="V226" t="str">
            <v>A</v>
          </cell>
          <cell r="W226">
            <v>3.5313479605825004</v>
          </cell>
          <cell r="Y226">
            <v>81051</v>
          </cell>
          <cell r="Z226">
            <v>286546.10483802803</v>
          </cell>
          <cell r="AA226">
            <v>227538.55811274689</v>
          </cell>
          <cell r="AB226">
            <v>0.01</v>
          </cell>
          <cell r="AC226">
            <v>0</v>
          </cell>
          <cell r="AD226">
            <v>0</v>
          </cell>
          <cell r="AE226">
            <v>0</v>
          </cell>
          <cell r="AF226">
            <v>0.01</v>
          </cell>
          <cell r="AG226">
            <v>0</v>
          </cell>
          <cell r="AH226">
            <v>0</v>
          </cell>
          <cell r="AI226">
            <v>0</v>
          </cell>
          <cell r="AJ226">
            <v>0.01</v>
          </cell>
          <cell r="AK226" t="str">
            <v>A</v>
          </cell>
          <cell r="AL226"/>
          <cell r="AM226"/>
        </row>
        <row r="227">
          <cell r="C227">
            <v>8812</v>
          </cell>
          <cell r="D227" t="str">
            <v>LABORATORIO ANALISI DOTT. ACAMPORA CARMINE - 008812</v>
          </cell>
          <cell r="F227">
            <v>49835</v>
          </cell>
          <cell r="G227">
            <v>176253.99289919075</v>
          </cell>
          <cell r="H227">
            <v>139969.81732431226</v>
          </cell>
          <cell r="J227">
            <v>49834</v>
          </cell>
          <cell r="K227">
            <v>176181.39832653906</v>
          </cell>
          <cell r="L227">
            <v>139900.91180673434</v>
          </cell>
          <cell r="M227">
            <v>0.01</v>
          </cell>
          <cell r="N227">
            <v>1</v>
          </cell>
          <cell r="O227">
            <v>72.594572651681872</v>
          </cell>
          <cell r="P227">
            <v>68.905517577921941</v>
          </cell>
          <cell r="Q227">
            <v>0.01</v>
          </cell>
          <cell r="R227">
            <v>0</v>
          </cell>
          <cell r="S227">
            <v>0</v>
          </cell>
          <cell r="T227">
            <v>0</v>
          </cell>
          <cell r="U227">
            <v>0.01</v>
          </cell>
          <cell r="V227" t="str">
            <v>A</v>
          </cell>
          <cell r="W227">
            <v>3.5313479605825004</v>
          </cell>
          <cell r="Y227">
            <v>49834</v>
          </cell>
          <cell r="Z227">
            <v>176181.39832653906</v>
          </cell>
          <cell r="AA227">
            <v>139900.91180673434</v>
          </cell>
          <cell r="AB227">
            <v>0.01</v>
          </cell>
          <cell r="AC227">
            <v>1</v>
          </cell>
          <cell r="AD227">
            <v>72.594572651681872</v>
          </cell>
          <cell r="AE227">
            <v>68.905517577921941</v>
          </cell>
          <cell r="AF227">
            <v>0.01</v>
          </cell>
          <cell r="AG227">
            <v>0</v>
          </cell>
          <cell r="AH227">
            <v>0</v>
          </cell>
          <cell r="AI227">
            <v>0</v>
          </cell>
          <cell r="AJ227">
            <v>0.01</v>
          </cell>
          <cell r="AK227" t="str">
            <v>A</v>
          </cell>
          <cell r="AL227"/>
          <cell r="AM227"/>
        </row>
        <row r="228">
          <cell r="C228">
            <v>8813</v>
          </cell>
          <cell r="D228" t="str">
            <v>LABORATORI DI RICERCHE CLINICHE DOTT. A.BIFULCO S.R.L. - 008813</v>
          </cell>
          <cell r="F228">
            <v>43064</v>
          </cell>
          <cell r="G228">
            <v>152250.54193721208</v>
          </cell>
          <cell r="H228">
            <v>120898.32040736041</v>
          </cell>
          <cell r="J228">
            <v>43064</v>
          </cell>
          <cell r="K228">
            <v>152248.87677501354</v>
          </cell>
          <cell r="L228">
            <v>120896.73986409183</v>
          </cell>
          <cell r="M228">
            <v>0.01</v>
          </cell>
          <cell r="N228">
            <v>0</v>
          </cell>
          <cell r="O228">
            <v>1.6651621985328788</v>
          </cell>
          <cell r="P228">
            <v>1.5805432685943381</v>
          </cell>
          <cell r="Q228">
            <v>0.01</v>
          </cell>
          <cell r="R228">
            <v>0</v>
          </cell>
          <cell r="S228">
            <v>0</v>
          </cell>
          <cell r="T228">
            <v>0</v>
          </cell>
          <cell r="U228">
            <v>0.01</v>
          </cell>
          <cell r="V228" t="str">
            <v>A</v>
          </cell>
          <cell r="W228">
            <v>3.5313479605825004</v>
          </cell>
          <cell r="Y228">
            <v>43064</v>
          </cell>
          <cell r="Z228">
            <v>152248.87677501354</v>
          </cell>
          <cell r="AA228">
            <v>120896.73986409183</v>
          </cell>
          <cell r="AB228">
            <v>0.01</v>
          </cell>
          <cell r="AC228">
            <v>0</v>
          </cell>
          <cell r="AD228">
            <v>1.6651621985328788</v>
          </cell>
          <cell r="AE228">
            <v>1.5805432685943381</v>
          </cell>
          <cell r="AF228">
            <v>0.01</v>
          </cell>
          <cell r="AG228">
            <v>0</v>
          </cell>
          <cell r="AH228">
            <v>0</v>
          </cell>
          <cell r="AI228">
            <v>0</v>
          </cell>
          <cell r="AJ228">
            <v>0.01</v>
          </cell>
          <cell r="AK228" t="str">
            <v>A</v>
          </cell>
          <cell r="AL228"/>
          <cell r="AM228"/>
        </row>
        <row r="229">
          <cell r="C229">
            <v>9010</v>
          </cell>
          <cell r="D229" t="str">
            <v>ANALISI BIOCHIMICO-CLINICHE DI DELLA MONICA MARIA  SNC - 009010</v>
          </cell>
          <cell r="F229">
            <v>0</v>
          </cell>
          <cell r="G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Y229">
            <v>19979</v>
          </cell>
          <cell r="Z229">
            <v>70631.915044929352</v>
          </cell>
          <cell r="AA229">
            <v>56086.90481118131</v>
          </cell>
          <cell r="AB229">
            <v>0.01</v>
          </cell>
          <cell r="AC229">
            <v>0</v>
          </cell>
          <cell r="AD229">
            <v>12.113034929516683</v>
          </cell>
          <cell r="AE229">
            <v>11.497484051081564</v>
          </cell>
          <cell r="AF229">
            <v>0.01</v>
          </cell>
          <cell r="AG229">
            <v>0</v>
          </cell>
          <cell r="AH229">
            <v>0</v>
          </cell>
          <cell r="AI229">
            <v>0</v>
          </cell>
          <cell r="AJ229">
            <v>0.01</v>
          </cell>
          <cell r="AK229" t="str">
            <v>A</v>
          </cell>
          <cell r="AL229"/>
          <cell r="AM229"/>
        </row>
        <row r="230">
          <cell r="C230">
            <v>9011</v>
          </cell>
          <cell r="D230" t="str">
            <v>ANALISI CLINICHE-CHIMICHE DI DI RUOCCO  SAS - 009011</v>
          </cell>
          <cell r="F230">
            <v>19498</v>
          </cell>
          <cell r="G230">
            <v>68931.563727281842</v>
          </cell>
          <cell r="H230">
            <v>54736.701543468705</v>
          </cell>
          <cell r="J230">
            <v>19498</v>
          </cell>
          <cell r="K230">
            <v>68931.563727281842</v>
          </cell>
          <cell r="L230">
            <v>54736.701543468705</v>
          </cell>
          <cell r="M230">
            <v>0.01</v>
          </cell>
          <cell r="N230">
            <v>0</v>
          </cell>
          <cell r="O230">
            <v>0</v>
          </cell>
          <cell r="P230">
            <v>0</v>
          </cell>
          <cell r="Q230">
            <v>0.01</v>
          </cell>
          <cell r="R230">
            <v>0</v>
          </cell>
          <cell r="S230">
            <v>0</v>
          </cell>
          <cell r="T230">
            <v>0</v>
          </cell>
          <cell r="U230">
            <v>0.01</v>
          </cell>
          <cell r="V230" t="str">
            <v>A</v>
          </cell>
          <cell r="W230">
            <v>3.5313479605825004</v>
          </cell>
          <cell r="Y230">
            <v>19498</v>
          </cell>
          <cell r="Z230">
            <v>68931.563727281842</v>
          </cell>
          <cell r="AA230">
            <v>54736.701543468705</v>
          </cell>
          <cell r="AB230">
            <v>0.01</v>
          </cell>
          <cell r="AC230">
            <v>0</v>
          </cell>
          <cell r="AD230">
            <v>0</v>
          </cell>
          <cell r="AE230">
            <v>0</v>
          </cell>
          <cell r="AF230">
            <v>0.01</v>
          </cell>
          <cell r="AG230">
            <v>0</v>
          </cell>
          <cell r="AH230">
            <v>0</v>
          </cell>
          <cell r="AI230">
            <v>0</v>
          </cell>
          <cell r="AJ230">
            <v>0.01</v>
          </cell>
          <cell r="AK230" t="str">
            <v>A</v>
          </cell>
          <cell r="AL230"/>
          <cell r="AM230"/>
        </row>
        <row r="231">
          <cell r="C231">
            <v>9012</v>
          </cell>
          <cell r="D231" t="str">
            <v>CENTRO DI DIAGNOSTICA STRUM. E DI ANALISI CLIN.- LIGUORI SRL - 009012</v>
          </cell>
          <cell r="F231">
            <v>105490</v>
          </cell>
          <cell r="G231">
            <v>377962.20539928495</v>
          </cell>
          <cell r="H231">
            <v>300514.44353724486</v>
          </cell>
          <cell r="J231">
            <v>105457</v>
          </cell>
          <cell r="K231">
            <v>375481.26587609883</v>
          </cell>
          <cell r="L231">
            <v>298159.57848769211</v>
          </cell>
          <cell r="M231">
            <v>0.01</v>
          </cell>
          <cell r="N231">
            <v>33</v>
          </cell>
          <cell r="O231">
            <v>2480.9395231861545</v>
          </cell>
          <cell r="P231">
            <v>2354.8650495527677</v>
          </cell>
          <cell r="Q231">
            <v>0.01</v>
          </cell>
          <cell r="R231">
            <v>0</v>
          </cell>
          <cell r="S231">
            <v>0</v>
          </cell>
          <cell r="T231">
            <v>0</v>
          </cell>
          <cell r="U231">
            <v>0.01</v>
          </cell>
          <cell r="V231" t="str">
            <v>B</v>
          </cell>
          <cell r="W231">
            <v>3.6</v>
          </cell>
          <cell r="Y231">
            <v>105457</v>
          </cell>
          <cell r="Z231">
            <v>375481.26587609883</v>
          </cell>
          <cell r="AA231">
            <v>298159.57848769211</v>
          </cell>
          <cell r="AB231">
            <v>0.01</v>
          </cell>
          <cell r="AC231">
            <v>33</v>
          </cell>
          <cell r="AD231">
            <v>2480.9395231861545</v>
          </cell>
          <cell r="AE231">
            <v>2354.8650495527677</v>
          </cell>
          <cell r="AF231">
            <v>0.01</v>
          </cell>
          <cell r="AG231">
            <v>0</v>
          </cell>
          <cell r="AH231">
            <v>0</v>
          </cell>
          <cell r="AI231">
            <v>0</v>
          </cell>
          <cell r="AJ231">
            <v>0.01</v>
          </cell>
          <cell r="AK231" t="str">
            <v>B</v>
          </cell>
          <cell r="AL231"/>
          <cell r="AM231"/>
        </row>
        <row r="232">
          <cell r="C232">
            <v>9017</v>
          </cell>
          <cell r="D232" t="str">
            <v>CIOPAR DI DRAGO MARIA RAFFAELA S.A.S - 009017</v>
          </cell>
          <cell r="F232">
            <v>30001</v>
          </cell>
          <cell r="G232">
            <v>106074.34735631182</v>
          </cell>
          <cell r="H232">
            <v>84232.097931662473</v>
          </cell>
          <cell r="J232">
            <v>30001</v>
          </cell>
          <cell r="K232">
            <v>106065.89858978399</v>
          </cell>
          <cell r="L232">
            <v>84224.078508044011</v>
          </cell>
          <cell r="M232">
            <v>0.01</v>
          </cell>
          <cell r="N232">
            <v>0</v>
          </cell>
          <cell r="O232">
            <v>8.4487665278295516</v>
          </cell>
          <cell r="P232">
            <v>8.0194236184628878</v>
          </cell>
          <cell r="Q232">
            <v>0.01</v>
          </cell>
          <cell r="R232">
            <v>0</v>
          </cell>
          <cell r="S232">
            <v>0</v>
          </cell>
          <cell r="T232">
            <v>0</v>
          </cell>
          <cell r="U232">
            <v>0.01</v>
          </cell>
          <cell r="V232" t="str">
            <v>A</v>
          </cell>
          <cell r="W232">
            <v>3.5313479605825004</v>
          </cell>
          <cell r="Y232">
            <v>30001</v>
          </cell>
          <cell r="Z232">
            <v>106065.89858978399</v>
          </cell>
          <cell r="AA232">
            <v>84224.078508044011</v>
          </cell>
          <cell r="AB232">
            <v>0.01</v>
          </cell>
          <cell r="AC232">
            <v>0</v>
          </cell>
          <cell r="AD232">
            <v>8.4487665278295516</v>
          </cell>
          <cell r="AE232">
            <v>8.0194236184628878</v>
          </cell>
          <cell r="AF232">
            <v>0.01</v>
          </cell>
          <cell r="AG232">
            <v>0</v>
          </cell>
          <cell r="AH232">
            <v>0</v>
          </cell>
          <cell r="AI232">
            <v>0</v>
          </cell>
          <cell r="AJ232">
            <v>0.01</v>
          </cell>
          <cell r="AK232" t="str">
            <v>A</v>
          </cell>
          <cell r="AL232"/>
          <cell r="AM232"/>
        </row>
        <row r="233">
          <cell r="C233">
            <v>150102</v>
          </cell>
          <cell r="D233" t="str">
            <v>CASA DI CURA S.MARIA LA BRUNA (PROPRIETA'VILLA DELLE QUERCE) - 150102</v>
          </cell>
          <cell r="F233">
            <v>168</v>
          </cell>
          <cell r="G233">
            <v>593.04406945970834</v>
          </cell>
          <cell r="H233">
            <v>470.92035167762492</v>
          </cell>
          <cell r="J233">
            <v>168</v>
          </cell>
          <cell r="K233">
            <v>593.04406945970834</v>
          </cell>
          <cell r="L233">
            <v>470.92035167762492</v>
          </cell>
          <cell r="M233">
            <v>0.01</v>
          </cell>
          <cell r="N233">
            <v>0</v>
          </cell>
          <cell r="O233">
            <v>0</v>
          </cell>
          <cell r="P233">
            <v>0</v>
          </cell>
          <cell r="Q233">
            <v>0.01</v>
          </cell>
          <cell r="R233">
            <v>0</v>
          </cell>
          <cell r="S233">
            <v>0</v>
          </cell>
          <cell r="T233">
            <v>0</v>
          </cell>
          <cell r="U233">
            <v>0.01</v>
          </cell>
          <cell r="V233" t="str">
            <v>A</v>
          </cell>
          <cell r="W233">
            <v>3.5313479605825004</v>
          </cell>
          <cell r="Y233">
            <v>168</v>
          </cell>
          <cell r="Z233">
            <v>593.04406945970834</v>
          </cell>
          <cell r="AA233">
            <v>470.92035167762492</v>
          </cell>
          <cell r="AB233">
            <v>0.01</v>
          </cell>
          <cell r="AC233">
            <v>0</v>
          </cell>
          <cell r="AD233">
            <v>0</v>
          </cell>
          <cell r="AE233">
            <v>0</v>
          </cell>
          <cell r="AF233">
            <v>0.01</v>
          </cell>
          <cell r="AG233">
            <v>0</v>
          </cell>
          <cell r="AH233">
            <v>0</v>
          </cell>
          <cell r="AI233">
            <v>0</v>
          </cell>
          <cell r="AJ233">
            <v>0.01</v>
          </cell>
          <cell r="AK233" t="str">
            <v>A</v>
          </cell>
          <cell r="AL233"/>
          <cell r="AM233"/>
        </row>
        <row r="234">
          <cell r="C234">
            <v>731100</v>
          </cell>
          <cell r="D234" t="str">
            <v>CENTRO DIAGNOSTICO L.A.C. DI E. A.TORTORA S.A.S. - 731100</v>
          </cell>
          <cell r="F234">
            <v>16238</v>
          </cell>
          <cell r="G234">
            <v>58112.22546276221</v>
          </cell>
          <cell r="H234">
            <v>46260.286580926542</v>
          </cell>
          <cell r="J234">
            <v>16229</v>
          </cell>
          <cell r="K234">
            <v>57376.673040965077</v>
          </cell>
          <cell r="L234">
            <v>45561.273500567593</v>
          </cell>
          <cell r="M234">
            <v>0.01</v>
          </cell>
          <cell r="N234">
            <v>9</v>
          </cell>
          <cell r="O234">
            <v>687.75706344237926</v>
          </cell>
          <cell r="P234">
            <v>652.80715476835167</v>
          </cell>
          <cell r="Q234">
            <v>0.01</v>
          </cell>
          <cell r="R234">
            <v>0</v>
          </cell>
          <cell r="S234">
            <v>47.795358354746789</v>
          </cell>
          <cell r="T234">
            <v>46.205925590596777</v>
          </cell>
          <cell r="U234">
            <v>0.01</v>
          </cell>
          <cell r="V234" t="str">
            <v>A</v>
          </cell>
          <cell r="W234">
            <v>3.5313479605825004</v>
          </cell>
          <cell r="Y234">
            <v>16229</v>
          </cell>
          <cell r="Z234">
            <v>57376.673040965077</v>
          </cell>
          <cell r="AA234">
            <v>45561.273500567593</v>
          </cell>
          <cell r="AB234">
            <v>0.01</v>
          </cell>
          <cell r="AC234">
            <v>9</v>
          </cell>
          <cell r="AD234">
            <v>687.75706344237926</v>
          </cell>
          <cell r="AE234">
            <v>652.80715476835167</v>
          </cell>
          <cell r="AF234">
            <v>0.01</v>
          </cell>
          <cell r="AG234">
            <v>0</v>
          </cell>
          <cell r="AH234">
            <v>47.795358354746789</v>
          </cell>
          <cell r="AI234">
            <v>46.205925590596777</v>
          </cell>
          <cell r="AJ234">
            <v>0.01</v>
          </cell>
          <cell r="AK234" t="str">
            <v>A</v>
          </cell>
          <cell r="AL234"/>
          <cell r="AM234"/>
        </row>
        <row r="235">
          <cell r="C235">
            <v>731200</v>
          </cell>
          <cell r="D235" t="str">
            <v>CENTRO ANALISI DOTT. AMBROSINO S.N.C. - 731200</v>
          </cell>
          <cell r="F235">
            <v>63203.999999999993</v>
          </cell>
          <cell r="G235">
            <v>237318.48350914507</v>
          </cell>
          <cell r="H235">
            <v>190709.39374527804</v>
          </cell>
          <cell r="J235">
            <v>63011.999999999993</v>
          </cell>
          <cell r="K235">
            <v>222771.18154324318</v>
          </cell>
          <cell r="L235">
            <v>176896.60610139795</v>
          </cell>
          <cell r="M235">
            <v>0.01</v>
          </cell>
          <cell r="N235">
            <v>190</v>
          </cell>
          <cell r="O235">
            <v>14277.447110293455</v>
          </cell>
          <cell r="P235">
            <v>13551.906800892006</v>
          </cell>
          <cell r="Q235">
            <v>0.01</v>
          </cell>
          <cell r="R235">
            <v>2</v>
          </cell>
          <cell r="S235">
            <v>269.85485560843398</v>
          </cell>
          <cell r="T235">
            <v>260.88084298809724</v>
          </cell>
          <cell r="U235">
            <v>0.01</v>
          </cell>
          <cell r="V235" t="str">
            <v>A</v>
          </cell>
          <cell r="W235">
            <v>3.5313479605825004</v>
          </cell>
          <cell r="Y235">
            <v>63012</v>
          </cell>
          <cell r="Z235">
            <v>222771.18154324318</v>
          </cell>
          <cell r="AA235">
            <v>176896.60610139795</v>
          </cell>
          <cell r="AB235">
            <v>0.01</v>
          </cell>
          <cell r="AC235">
            <v>190</v>
          </cell>
          <cell r="AD235">
            <v>14277.447110293455</v>
          </cell>
          <cell r="AE235">
            <v>13551.906800892006</v>
          </cell>
          <cell r="AF235">
            <v>0.01</v>
          </cell>
          <cell r="AG235">
            <v>2</v>
          </cell>
          <cell r="AH235">
            <v>269.85485560843398</v>
          </cell>
          <cell r="AI235">
            <v>260.88084298809724</v>
          </cell>
          <cell r="AJ235">
            <v>0.01</v>
          </cell>
          <cell r="AK235" t="str">
            <v>A</v>
          </cell>
          <cell r="AL235"/>
          <cell r="AM235"/>
        </row>
        <row r="236">
          <cell r="C236">
            <v>750300</v>
          </cell>
          <cell r="D236" t="str">
            <v>ASTRA S.A.S - 750300</v>
          </cell>
          <cell r="F236">
            <v>77836</v>
          </cell>
          <cell r="G236">
            <v>317737.28556089167</v>
          </cell>
          <cell r="H236">
            <v>259235.64907315371</v>
          </cell>
          <cell r="J236">
            <v>77241</v>
          </cell>
          <cell r="K236">
            <v>273077.41643569153</v>
          </cell>
          <cell r="L236">
            <v>216843.43475565279</v>
          </cell>
          <cell r="M236">
            <v>0.01</v>
          </cell>
          <cell r="N236">
            <v>594</v>
          </cell>
          <cell r="O236">
            <v>44555.325673480213</v>
          </cell>
          <cell r="P236">
            <v>42291.147454160251</v>
          </cell>
          <cell r="Q236">
            <v>0.01</v>
          </cell>
          <cell r="R236">
            <v>1</v>
          </cell>
          <cell r="S236">
            <v>104.54345171994336</v>
          </cell>
          <cell r="T236">
            <v>101.06686334063455</v>
          </cell>
          <cell r="U236">
            <v>0.01</v>
          </cell>
          <cell r="V236" t="str">
            <v>A</v>
          </cell>
          <cell r="W236">
            <v>3.5313479605825004</v>
          </cell>
          <cell r="Y236">
            <v>77241</v>
          </cell>
          <cell r="Z236">
            <v>273077.41643569153</v>
          </cell>
          <cell r="AA236">
            <v>216843.43475565279</v>
          </cell>
          <cell r="AB236">
            <v>0.01</v>
          </cell>
          <cell r="AC236">
            <v>594</v>
          </cell>
          <cell r="AD236">
            <v>44555.325673480213</v>
          </cell>
          <cell r="AE236">
            <v>42291.147454160251</v>
          </cell>
          <cell r="AF236">
            <v>0.01</v>
          </cell>
          <cell r="AG236">
            <v>1</v>
          </cell>
          <cell r="AH236">
            <v>104.54345171994336</v>
          </cell>
          <cell r="AI236">
            <v>101.06686334063455</v>
          </cell>
          <cell r="AJ236">
            <v>0.01</v>
          </cell>
          <cell r="AK236" t="str">
            <v>A</v>
          </cell>
          <cell r="AL236"/>
          <cell r="AM236"/>
        </row>
        <row r="237">
          <cell r="C237">
            <v>750500</v>
          </cell>
          <cell r="D237" t="str">
            <v>LABORATORIO DI ANALISI L.R.M. - 750500</v>
          </cell>
          <cell r="F237">
            <v>95724</v>
          </cell>
          <cell r="G237">
            <v>339673.93202526134</v>
          </cell>
          <cell r="H237">
            <v>269929.98817080079</v>
          </cell>
          <cell r="J237">
            <v>95706</v>
          </cell>
          <cell r="K237">
            <v>338358.40579091624</v>
          </cell>
          <cell r="L237">
            <v>268681.31333528901</v>
          </cell>
          <cell r="M237">
            <v>0.01</v>
          </cell>
          <cell r="N237">
            <v>18</v>
          </cell>
          <cell r="O237">
            <v>1315.5262343451254</v>
          </cell>
          <cell r="P237">
            <v>1248.6748355117616</v>
          </cell>
          <cell r="Q237">
            <v>0.01</v>
          </cell>
          <cell r="R237">
            <v>0</v>
          </cell>
          <cell r="S237">
            <v>0</v>
          </cell>
          <cell r="T237">
            <v>0</v>
          </cell>
          <cell r="U237">
            <v>0.01</v>
          </cell>
          <cell r="V237" t="str">
            <v>A</v>
          </cell>
          <cell r="W237">
            <v>3.5313479605825004</v>
          </cell>
          <cell r="Y237">
            <v>95706</v>
          </cell>
          <cell r="Z237">
            <v>338358.40579091624</v>
          </cell>
          <cell r="AA237">
            <v>268681.31333528901</v>
          </cell>
          <cell r="AB237">
            <v>0.01</v>
          </cell>
          <cell r="AC237">
            <v>18</v>
          </cell>
          <cell r="AD237">
            <v>1315.5262343451254</v>
          </cell>
          <cell r="AE237">
            <v>1248.6748355117616</v>
          </cell>
          <cell r="AF237">
            <v>0.01</v>
          </cell>
          <cell r="AG237">
            <v>0</v>
          </cell>
          <cell r="AH237">
            <v>0</v>
          </cell>
          <cell r="AI237">
            <v>0</v>
          </cell>
          <cell r="AJ237">
            <v>0.01</v>
          </cell>
          <cell r="AK237" t="str">
            <v>A</v>
          </cell>
          <cell r="AL237"/>
          <cell r="AM237"/>
        </row>
        <row r="238">
          <cell r="C238">
            <v>770100</v>
          </cell>
          <cell r="D238" t="str">
            <v>CASA DI SALUTE S. LUCIA SRL - 770100</v>
          </cell>
          <cell r="F238">
            <v>8820</v>
          </cell>
          <cell r="G238">
            <v>31701.510178525685</v>
          </cell>
          <cell r="H238">
            <v>25221.971288776822</v>
          </cell>
          <cell r="J238">
            <v>8816</v>
          </cell>
          <cell r="K238">
            <v>31387.833088445001</v>
          </cell>
          <cell r="L238">
            <v>24924.234399435893</v>
          </cell>
          <cell r="M238">
            <v>0.01</v>
          </cell>
          <cell r="N238">
            <v>4</v>
          </cell>
          <cell r="O238">
            <v>313.67709008068391</v>
          </cell>
          <cell r="P238">
            <v>297.73688934093082</v>
          </cell>
          <cell r="Q238">
            <v>0.01</v>
          </cell>
          <cell r="R238">
            <v>0</v>
          </cell>
          <cell r="S238">
            <v>0</v>
          </cell>
          <cell r="T238">
            <v>0</v>
          </cell>
          <cell r="U238">
            <v>0.01</v>
          </cell>
          <cell r="V238" t="str">
            <v>B</v>
          </cell>
          <cell r="W238">
            <v>3.6</v>
          </cell>
          <cell r="Y238">
            <v>8816</v>
          </cell>
          <cell r="Z238">
            <v>31387.833088445001</v>
          </cell>
          <cell r="AA238">
            <v>24924.234399435893</v>
          </cell>
          <cell r="AB238">
            <v>0.01</v>
          </cell>
          <cell r="AC238">
            <v>4</v>
          </cell>
          <cell r="AD238">
            <v>313.67709008068391</v>
          </cell>
          <cell r="AE238">
            <v>297.73688934093082</v>
          </cell>
          <cell r="AF238">
            <v>0.01</v>
          </cell>
          <cell r="AG238">
            <v>0</v>
          </cell>
          <cell r="AH238">
            <v>0</v>
          </cell>
          <cell r="AI238">
            <v>0</v>
          </cell>
          <cell r="AJ238">
            <v>0.01</v>
          </cell>
          <cell r="AK238" t="str">
            <v>B</v>
          </cell>
          <cell r="AL238"/>
          <cell r="AM238"/>
        </row>
        <row r="239">
          <cell r="C239">
            <v>780400</v>
          </cell>
          <cell r="D239" t="str">
            <v>LABORATORIO D.SSA REGA G.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</row>
        <row r="240">
          <cell r="C240">
            <v>790100</v>
          </cell>
          <cell r="D240" t="str">
            <v>BIOCENTRO SAS DI GRAZIANO EMILIA E C. - 790100</v>
          </cell>
          <cell r="F240">
            <v>19624</v>
          </cell>
          <cell r="G240">
            <v>69382.645274213617</v>
          </cell>
          <cell r="H240">
            <v>55095.285323166165</v>
          </cell>
          <cell r="J240">
            <v>19624</v>
          </cell>
          <cell r="K240">
            <v>69380.117704135759</v>
          </cell>
          <cell r="L240">
            <v>55092.886197197542</v>
          </cell>
          <cell r="M240">
            <v>0.01</v>
          </cell>
          <cell r="N240">
            <v>0</v>
          </cell>
          <cell r="O240">
            <v>2.5275700778640933</v>
          </cell>
          <cell r="P240">
            <v>2.3991259686223771</v>
          </cell>
          <cell r="Q240">
            <v>0.01</v>
          </cell>
          <cell r="R240">
            <v>0</v>
          </cell>
          <cell r="S240">
            <v>0</v>
          </cell>
          <cell r="T240">
            <v>0</v>
          </cell>
          <cell r="U240">
            <v>0.01</v>
          </cell>
          <cell r="V240" t="str">
            <v>A</v>
          </cell>
          <cell r="W240">
            <v>3.5313479605825004</v>
          </cell>
          <cell r="Y240">
            <v>19624</v>
          </cell>
          <cell r="Z240">
            <v>69380.117704135759</v>
          </cell>
          <cell r="AA240">
            <v>55092.886197197542</v>
          </cell>
          <cell r="AB240">
            <v>0.01</v>
          </cell>
          <cell r="AC240">
            <v>0</v>
          </cell>
          <cell r="AD240">
            <v>2.5275700778640933</v>
          </cell>
          <cell r="AE240">
            <v>2.3991259686223771</v>
          </cell>
          <cell r="AF240">
            <v>0.01</v>
          </cell>
          <cell r="AG240">
            <v>0</v>
          </cell>
          <cell r="AH240">
            <v>0</v>
          </cell>
          <cell r="AI240">
            <v>0</v>
          </cell>
          <cell r="AJ240">
            <v>0.01</v>
          </cell>
          <cell r="AK240" t="str">
            <v>A</v>
          </cell>
          <cell r="AL240"/>
          <cell r="AM240"/>
        </row>
        <row r="241">
          <cell r="C241">
            <v>790300</v>
          </cell>
          <cell r="D241" t="str">
            <v>C.TRO DIAG.CL.DI TORTORA M.SAS</v>
          </cell>
          <cell r="F241">
            <v>4519</v>
          </cell>
          <cell r="G241">
            <v>15977.542438334496</v>
          </cell>
          <cell r="H241">
            <v>12687.336897002479</v>
          </cell>
          <cell r="J241">
            <v>4519</v>
          </cell>
          <cell r="K241">
            <v>15977.542438334496</v>
          </cell>
          <cell r="L241">
            <v>12687.336897002479</v>
          </cell>
          <cell r="M241">
            <v>0.01</v>
          </cell>
          <cell r="N241">
            <v>0</v>
          </cell>
          <cell r="O241">
            <v>0</v>
          </cell>
          <cell r="P241">
            <v>0</v>
          </cell>
          <cell r="Q241">
            <v>0.01</v>
          </cell>
          <cell r="R241">
            <v>0</v>
          </cell>
          <cell r="S241">
            <v>0</v>
          </cell>
          <cell r="T241">
            <v>0</v>
          </cell>
          <cell r="U241">
            <v>0.01</v>
          </cell>
          <cell r="V241" t="str">
            <v>A</v>
          </cell>
          <cell r="W241">
            <v>3.5313479605825004</v>
          </cell>
          <cell r="Y241">
            <v>4519</v>
          </cell>
          <cell r="Z241">
            <v>15977.542438334496</v>
          </cell>
          <cell r="AA241">
            <v>12687.336897002479</v>
          </cell>
          <cell r="AB241">
            <v>0.01</v>
          </cell>
          <cell r="AC241">
            <v>0</v>
          </cell>
          <cell r="AD241">
            <v>0</v>
          </cell>
          <cell r="AE241">
            <v>0</v>
          </cell>
          <cell r="AF241">
            <v>0.01</v>
          </cell>
          <cell r="AG241">
            <v>0</v>
          </cell>
          <cell r="AH241">
            <v>0</v>
          </cell>
          <cell r="AI241">
            <v>0</v>
          </cell>
          <cell r="AJ241">
            <v>0.01</v>
          </cell>
          <cell r="AK241" t="str">
            <v>A</v>
          </cell>
          <cell r="AL241"/>
          <cell r="AM241"/>
        </row>
        <row r="242">
          <cell r="C242">
            <v>790400</v>
          </cell>
          <cell r="D242" t="str">
            <v>BIO-DIAGNOSTICA POGGIOMARINO SNC - 790400</v>
          </cell>
          <cell r="F242">
            <v>57456</v>
          </cell>
          <cell r="G242">
            <v>203133.73770971203</v>
          </cell>
          <cell r="H242">
            <v>161303.48788446243</v>
          </cell>
          <cell r="J242">
            <v>57456</v>
          </cell>
          <cell r="K242">
            <v>203130.84954508475</v>
          </cell>
          <cell r="L242">
            <v>161300.74648836043</v>
          </cell>
          <cell r="M242">
            <v>0.01</v>
          </cell>
          <cell r="N242">
            <v>0</v>
          </cell>
          <cell r="O242">
            <v>2.8881646272831634</v>
          </cell>
          <cell r="P242">
            <v>2.7413961019933311</v>
          </cell>
          <cell r="Q242">
            <v>0.01</v>
          </cell>
          <cell r="R242">
            <v>0</v>
          </cell>
          <cell r="S242">
            <v>0</v>
          </cell>
          <cell r="T242">
            <v>0</v>
          </cell>
          <cell r="U242">
            <v>0.01</v>
          </cell>
          <cell r="V242" t="str">
            <v>A</v>
          </cell>
          <cell r="W242">
            <v>3.5313479605825004</v>
          </cell>
          <cell r="Y242">
            <v>57456</v>
          </cell>
          <cell r="Z242">
            <v>203130.84954508475</v>
          </cell>
          <cell r="AA242">
            <v>161300.74648836043</v>
          </cell>
          <cell r="AB242">
            <v>0.01</v>
          </cell>
          <cell r="AC242">
            <v>0</v>
          </cell>
          <cell r="AD242">
            <v>2.8881646272831634</v>
          </cell>
          <cell r="AE242">
            <v>2.7413961019933311</v>
          </cell>
          <cell r="AF242">
            <v>0.01</v>
          </cell>
          <cell r="AG242">
            <v>0</v>
          </cell>
          <cell r="AH242">
            <v>0</v>
          </cell>
          <cell r="AI242">
            <v>0</v>
          </cell>
          <cell r="AJ242">
            <v>0.01</v>
          </cell>
          <cell r="AK242" t="str">
            <v>A</v>
          </cell>
          <cell r="AL242"/>
          <cell r="AM242"/>
        </row>
        <row r="243">
          <cell r="C243" t="str">
            <v>76020A</v>
          </cell>
          <cell r="D243" t="str">
            <v>C.E.M. S.P.A. - 76020A</v>
          </cell>
          <cell r="F243">
            <v>4781</v>
          </cell>
          <cell r="G243">
            <v>16907.543511886619</v>
          </cell>
          <cell r="H243">
            <v>13426.319304986386</v>
          </cell>
          <cell r="J243">
            <v>4781</v>
          </cell>
          <cell r="K243">
            <v>16904.361515362958</v>
          </cell>
          <cell r="L243">
            <v>13423.299008710987</v>
          </cell>
          <cell r="M243">
            <v>0.01</v>
          </cell>
          <cell r="N243">
            <v>0</v>
          </cell>
          <cell r="O243">
            <v>3.1819965236622139</v>
          </cell>
          <cell r="P243">
            <v>3.0202962753995002</v>
          </cell>
          <cell r="Q243">
            <v>0.01</v>
          </cell>
          <cell r="R243">
            <v>0</v>
          </cell>
          <cell r="S243">
            <v>0</v>
          </cell>
          <cell r="T243">
            <v>0</v>
          </cell>
          <cell r="U243">
            <v>0.01</v>
          </cell>
          <cell r="V243" t="str">
            <v>A</v>
          </cell>
          <cell r="W243">
            <v>3.5313479605825004</v>
          </cell>
          <cell r="Y243">
            <v>4781</v>
          </cell>
          <cell r="Z243">
            <v>16904.361515362958</v>
          </cell>
          <cell r="AA243">
            <v>13423.299008710987</v>
          </cell>
          <cell r="AB243">
            <v>0.01</v>
          </cell>
          <cell r="AC243">
            <v>0</v>
          </cell>
          <cell r="AD243">
            <v>3.1819965236622139</v>
          </cell>
          <cell r="AE243">
            <v>3.0202962753995002</v>
          </cell>
          <cell r="AF243">
            <v>0.01</v>
          </cell>
          <cell r="AG243">
            <v>0</v>
          </cell>
          <cell r="AH243">
            <v>0</v>
          </cell>
          <cell r="AI243">
            <v>0</v>
          </cell>
          <cell r="AJ243">
            <v>0.01</v>
          </cell>
          <cell r="AK243" t="str">
            <v>A</v>
          </cell>
          <cell r="AL243"/>
          <cell r="AM243"/>
        </row>
        <row r="244">
          <cell r="C244" t="str">
            <v>AGG500</v>
          </cell>
          <cell r="D244" t="str">
            <v>RETE GRUPPO CMO - AGG500</v>
          </cell>
          <cell r="F244">
            <v>352569.43818891188</v>
          </cell>
          <cell r="G244">
            <v>1687933.9050027844</v>
          </cell>
          <cell r="H244">
            <v>1413042.8200478558</v>
          </cell>
          <cell r="J244">
            <v>347836.43818891188</v>
          </cell>
          <cell r="K244">
            <v>1249988.7110133299</v>
          </cell>
          <cell r="L244">
            <v>992582.42969994212</v>
          </cell>
          <cell r="M244">
            <v>0.01</v>
          </cell>
          <cell r="N244">
            <v>2218</v>
          </cell>
          <cell r="O244">
            <v>166319.82026268766</v>
          </cell>
          <cell r="P244">
            <v>157867.90775194304</v>
          </cell>
          <cell r="Q244">
            <v>0.01</v>
          </cell>
          <cell r="R244">
            <v>2515</v>
          </cell>
          <cell r="S244">
            <v>271625.37372676673</v>
          </cell>
          <cell r="T244">
            <v>262592.48259597062</v>
          </cell>
          <cell r="U244">
            <v>0.01</v>
          </cell>
          <cell r="V244" t="str">
            <v>C</v>
          </cell>
          <cell r="W244">
            <v>3.61</v>
          </cell>
          <cell r="Y244">
            <v>302820</v>
          </cell>
          <cell r="Z244">
            <v>1088217.1616059369</v>
          </cell>
          <cell r="AA244">
            <v>864123.99151377345</v>
          </cell>
          <cell r="AB244">
            <v>0.01</v>
          </cell>
          <cell r="AC244">
            <v>2218</v>
          </cell>
          <cell r="AD244">
            <v>166319.82026268766</v>
          </cell>
          <cell r="AE244">
            <v>157867.90775194304</v>
          </cell>
          <cell r="AF244">
            <v>0.01</v>
          </cell>
          <cell r="AG244">
            <v>2515</v>
          </cell>
          <cell r="AH244">
            <v>271625.37372676673</v>
          </cell>
          <cell r="AI244">
            <v>262592.48259597062</v>
          </cell>
          <cell r="AJ244">
            <v>0.01</v>
          </cell>
          <cell r="AK244" t="str">
            <v>C</v>
          </cell>
          <cell r="AL244"/>
          <cell r="AM244"/>
        </row>
        <row r="245">
          <cell r="C245" t="str">
            <v>AGG501</v>
          </cell>
          <cell r="D245" t="str">
            <v>BE4LAB S.C.A.R.L. - AGG501</v>
          </cell>
          <cell r="F245">
            <v>135958.97519988628</v>
          </cell>
          <cell r="G245">
            <v>480695.36262014514</v>
          </cell>
          <cell r="H245">
            <v>381711.13063688122</v>
          </cell>
          <cell r="J245">
            <v>135958.64282545028</v>
          </cell>
          <cell r="K245">
            <v>480670.43453744636</v>
          </cell>
          <cell r="L245">
            <v>381687.46933028701</v>
          </cell>
          <cell r="M245">
            <v>0.01</v>
          </cell>
          <cell r="N245">
            <v>0.3323744359839329</v>
          </cell>
          <cell r="O245">
            <v>24.928082698794967</v>
          </cell>
          <cell r="P245">
            <v>23.661306594190869</v>
          </cell>
          <cell r="Q245">
            <v>0.01</v>
          </cell>
          <cell r="R245">
            <v>0</v>
          </cell>
          <cell r="S245">
            <v>0</v>
          </cell>
          <cell r="T245">
            <v>0</v>
          </cell>
          <cell r="U245">
            <v>0.01</v>
          </cell>
          <cell r="V245" t="str">
            <v>A</v>
          </cell>
          <cell r="W245">
            <v>3.5313479605825004</v>
          </cell>
          <cell r="Y245">
            <v>135793.05900096323</v>
          </cell>
          <cell r="Z245">
            <v>480081.479148185</v>
          </cell>
          <cell r="AA245">
            <v>381219.79568963149</v>
          </cell>
          <cell r="AB245">
            <v>0.01</v>
          </cell>
          <cell r="AC245">
            <v>0.3323744359839329</v>
          </cell>
          <cell r="AD245">
            <v>24.928082698794967</v>
          </cell>
          <cell r="AE245">
            <v>23.661306594190869</v>
          </cell>
          <cell r="AF245">
            <v>0.01</v>
          </cell>
          <cell r="AG245">
            <v>0</v>
          </cell>
          <cell r="AH245">
            <v>0</v>
          </cell>
          <cell r="AI245">
            <v>0</v>
          </cell>
          <cell r="AJ245">
            <v>0.01</v>
          </cell>
          <cell r="AK245" t="str">
            <v>A</v>
          </cell>
          <cell r="AL245"/>
          <cell r="AM245"/>
        </row>
        <row r="246">
          <cell r="C246" t="str">
            <v>AGG502</v>
          </cell>
          <cell r="D246" t="str">
            <v>RETE - CENTRO DIAGNOSTICO L.S. - AGG502</v>
          </cell>
          <cell r="F246">
            <v>231378</v>
          </cell>
          <cell r="G246">
            <v>823041.66321299458</v>
          </cell>
          <cell r="H246">
            <v>654378.65929860587</v>
          </cell>
          <cell r="J246">
            <v>231309</v>
          </cell>
          <cell r="K246">
            <v>817768.76083075162</v>
          </cell>
          <cell r="L246">
            <v>649368.18741352786</v>
          </cell>
          <cell r="M246">
            <v>0.01</v>
          </cell>
          <cell r="N246">
            <v>66</v>
          </cell>
          <cell r="O246">
            <v>4958.3761438830697</v>
          </cell>
          <cell r="P246">
            <v>4706.4052044167256</v>
          </cell>
          <cell r="Q246">
            <v>0.01</v>
          </cell>
          <cell r="R246">
            <v>3</v>
          </cell>
          <cell r="S246">
            <v>314.52623835986645</v>
          </cell>
          <cell r="T246">
            <v>304.06668066132318</v>
          </cell>
          <cell r="U246">
            <v>0.01</v>
          </cell>
          <cell r="V246" t="str">
            <v>A</v>
          </cell>
          <cell r="W246">
            <v>3.5313479605825004</v>
          </cell>
          <cell r="Y246">
            <v>231309</v>
          </cell>
          <cell r="Z246">
            <v>817768.76083075162</v>
          </cell>
          <cell r="AA246">
            <v>649368.18741352786</v>
          </cell>
          <cell r="AB246">
            <v>0.01</v>
          </cell>
          <cell r="AC246">
            <v>66</v>
          </cell>
          <cell r="AD246">
            <v>4958.3761438830697</v>
          </cell>
          <cell r="AE246">
            <v>4706.4052044167256</v>
          </cell>
          <cell r="AF246">
            <v>0.01</v>
          </cell>
          <cell r="AG246">
            <v>3</v>
          </cell>
          <cell r="AH246">
            <v>314.52623835986645</v>
          </cell>
          <cell r="AI246">
            <v>304.06668066132318</v>
          </cell>
          <cell r="AJ246">
            <v>0.01</v>
          </cell>
          <cell r="AK246" t="str">
            <v>A</v>
          </cell>
          <cell r="AL246"/>
          <cell r="AM246"/>
        </row>
        <row r="247">
          <cell r="C247" t="str">
            <v>AGG503</v>
          </cell>
          <cell r="D247" t="str">
            <v>ILAB S.C.AR.L. - AGG503</v>
          </cell>
          <cell r="F247">
            <v>279992</v>
          </cell>
          <cell r="G247">
            <v>993630.02192551503</v>
          </cell>
          <cell r="H247">
            <v>789682.85891511431</v>
          </cell>
          <cell r="J247">
            <v>279955</v>
          </cell>
          <cell r="K247">
            <v>989748.56302901451</v>
          </cell>
          <cell r="L247">
            <v>785932.72469393432</v>
          </cell>
          <cell r="M247">
            <v>0.01</v>
          </cell>
          <cell r="N247">
            <v>2</v>
          </cell>
          <cell r="O247">
            <v>127.93974543257593</v>
          </cell>
          <cell r="P247">
            <v>121.43820200055927</v>
          </cell>
          <cell r="Q247">
            <v>0.01</v>
          </cell>
          <cell r="R247">
            <v>35</v>
          </cell>
          <cell r="S247">
            <v>3753.5191510679097</v>
          </cell>
          <cell r="T247">
            <v>3628.6960191794269</v>
          </cell>
          <cell r="U247">
            <v>0.01</v>
          </cell>
          <cell r="V247" t="str">
            <v>A</v>
          </cell>
          <cell r="W247">
            <v>3.5313479605825004</v>
          </cell>
          <cell r="Y247">
            <v>279955</v>
          </cell>
          <cell r="Z247">
            <v>989748.56302901451</v>
          </cell>
          <cell r="AA247">
            <v>785932.72469393432</v>
          </cell>
          <cell r="AB247">
            <v>0.01</v>
          </cell>
          <cell r="AC247">
            <v>2</v>
          </cell>
          <cell r="AD247">
            <v>127.93974543257593</v>
          </cell>
          <cell r="AE247">
            <v>121.43820200055927</v>
          </cell>
          <cell r="AF247">
            <v>0.01</v>
          </cell>
          <cell r="AG247">
            <v>35</v>
          </cell>
          <cell r="AH247">
            <v>3753.5191510679097</v>
          </cell>
          <cell r="AI247">
            <v>3628.6960191794269</v>
          </cell>
          <cell r="AJ247">
            <v>0.01</v>
          </cell>
          <cell r="AK247" t="str">
            <v>A</v>
          </cell>
          <cell r="AL247"/>
          <cell r="AM247"/>
        </row>
        <row r="248">
          <cell r="C248" t="str">
            <v>AGG504</v>
          </cell>
          <cell r="D248" t="str">
            <v>FUTURLAB - AGG504</v>
          </cell>
          <cell r="F248">
            <v>117774</v>
          </cell>
          <cell r="G248">
            <v>417770.32245975093</v>
          </cell>
          <cell r="H248">
            <v>331967.4474484371</v>
          </cell>
          <cell r="J248">
            <v>117755</v>
          </cell>
          <cell r="K248">
            <v>416310.41056376899</v>
          </cell>
          <cell r="L248">
            <v>330580.90460015327</v>
          </cell>
          <cell r="M248">
            <v>0.01</v>
          </cell>
          <cell r="N248">
            <v>19</v>
          </cell>
          <cell r="O248">
            <v>1413.2419315819648</v>
          </cell>
          <cell r="P248">
            <v>1341.424891716355</v>
          </cell>
          <cell r="Q248">
            <v>0.01</v>
          </cell>
          <cell r="R248">
            <v>0</v>
          </cell>
          <cell r="S248">
            <v>46.669964399917411</v>
          </cell>
          <cell r="T248">
            <v>45.117956567517169</v>
          </cell>
          <cell r="U248">
            <v>0.01</v>
          </cell>
          <cell r="V248" t="str">
            <v>A</v>
          </cell>
          <cell r="W248">
            <v>3.5313479605825004</v>
          </cell>
          <cell r="Y248">
            <v>117755</v>
          </cell>
          <cell r="Z248">
            <v>416310.41056376899</v>
          </cell>
          <cell r="AA248">
            <v>330580.90460015327</v>
          </cell>
          <cell r="AB248">
            <v>0.01</v>
          </cell>
          <cell r="AC248">
            <v>19</v>
          </cell>
          <cell r="AD248">
            <v>1413.2419315819648</v>
          </cell>
          <cell r="AE248">
            <v>1341.424891716355</v>
          </cell>
          <cell r="AF248">
            <v>0.01</v>
          </cell>
          <cell r="AG248">
            <v>0</v>
          </cell>
          <cell r="AH248">
            <v>46.669964399917411</v>
          </cell>
          <cell r="AI248">
            <v>45.117956567517169</v>
          </cell>
          <cell r="AJ248">
            <v>0.01</v>
          </cell>
          <cell r="AK248" t="str">
            <v>A</v>
          </cell>
          <cell r="AL248"/>
          <cell r="AM248"/>
        </row>
        <row r="249">
          <cell r="C249" t="str">
            <v>AGG505</v>
          </cell>
          <cell r="D249" t="str">
            <v>RETE DIAGNOSTICA VESUVIANA - AGG505</v>
          </cell>
          <cell r="F249">
            <v>477444.43095256248</v>
          </cell>
          <cell r="G249">
            <v>2022798.9784686312</v>
          </cell>
          <cell r="H249">
            <v>1659452.7651337658</v>
          </cell>
          <cell r="J249">
            <v>474040.43095256248</v>
          </cell>
          <cell r="K249">
            <v>1703519.5025605732</v>
          </cell>
          <cell r="L249">
            <v>1352719.0381760004</v>
          </cell>
          <cell r="M249">
            <v>0.01</v>
          </cell>
          <cell r="N249">
            <v>1464</v>
          </cell>
          <cell r="O249">
            <v>109787.779943877</v>
          </cell>
          <cell r="P249">
            <v>104208.66911169256</v>
          </cell>
          <cell r="Q249">
            <v>0.01</v>
          </cell>
          <cell r="R249">
            <v>1940</v>
          </cell>
          <cell r="S249">
            <v>209491.69596418104</v>
          </cell>
          <cell r="T249">
            <v>202525.0578460728</v>
          </cell>
          <cell r="U249">
            <v>0.01</v>
          </cell>
          <cell r="V249" t="str">
            <v>C</v>
          </cell>
          <cell r="W249">
            <v>3.61</v>
          </cell>
          <cell r="Y249">
            <v>421174</v>
          </cell>
          <cell r="Z249">
            <v>1513537.8253068149</v>
          </cell>
          <cell r="AA249">
            <v>1201859.6958911126</v>
          </cell>
          <cell r="AB249">
            <v>0.01</v>
          </cell>
          <cell r="AC249">
            <v>1464</v>
          </cell>
          <cell r="AD249">
            <v>109787.779943877</v>
          </cell>
          <cell r="AE249">
            <v>104208.66911169256</v>
          </cell>
          <cell r="AF249">
            <v>0.01</v>
          </cell>
          <cell r="AG249">
            <v>1940</v>
          </cell>
          <cell r="AH249">
            <v>209491.69596418104</v>
          </cell>
          <cell r="AI249">
            <v>202525.0578460728</v>
          </cell>
          <cell r="AJ249">
            <v>0.01</v>
          </cell>
          <cell r="AK249" t="str">
            <v>C</v>
          </cell>
          <cell r="AL249"/>
          <cell r="AM249"/>
        </row>
        <row r="250">
          <cell r="C250" t="str">
            <v>AGG506</v>
          </cell>
          <cell r="D250" t="str">
            <v>RETE MLF ANALISI  S.C.AR.L. - AGG506</v>
          </cell>
          <cell r="F250">
            <v>127472.99999999999</v>
          </cell>
          <cell r="G250">
            <v>455105.3912064397</v>
          </cell>
          <cell r="H250">
            <v>362115.09770769486</v>
          </cell>
          <cell r="J250">
            <v>127411.99999999999</v>
          </cell>
          <cell r="K250">
            <v>450449.58472504112</v>
          </cell>
          <cell r="L250">
            <v>357689.90497622435</v>
          </cell>
          <cell r="M250">
            <v>0.01</v>
          </cell>
          <cell r="N250">
            <v>58</v>
          </cell>
          <cell r="O250">
            <v>4315.2219305371746</v>
          </cell>
          <cell r="P250">
            <v>4095.9343064660175</v>
          </cell>
          <cell r="Q250">
            <v>0.01</v>
          </cell>
          <cell r="R250">
            <v>3</v>
          </cell>
          <cell r="S250">
            <v>340.58455086141259</v>
          </cell>
          <cell r="T250">
            <v>329.25842500449284</v>
          </cell>
          <cell r="U250">
            <v>0.01</v>
          </cell>
          <cell r="V250" t="str">
            <v>A</v>
          </cell>
          <cell r="W250">
            <v>3.5313479605825004</v>
          </cell>
          <cell r="Y250">
            <v>127412</v>
          </cell>
          <cell r="Z250">
            <v>450449.58472504112</v>
          </cell>
          <cell r="AA250">
            <v>357689.90497622435</v>
          </cell>
          <cell r="AB250">
            <v>0.01</v>
          </cell>
          <cell r="AC250">
            <v>58</v>
          </cell>
          <cell r="AD250">
            <v>4315.2219305371746</v>
          </cell>
          <cell r="AE250">
            <v>4095.9343064660175</v>
          </cell>
          <cell r="AF250">
            <v>0.01</v>
          </cell>
          <cell r="AG250">
            <v>3</v>
          </cell>
          <cell r="AH250">
            <v>340.58455086141259</v>
          </cell>
          <cell r="AI250">
            <v>329.25842500449284</v>
          </cell>
          <cell r="AJ250">
            <v>0.01</v>
          </cell>
          <cell r="AK250" t="str">
            <v>A</v>
          </cell>
          <cell r="AL250"/>
          <cell r="AM250"/>
        </row>
        <row r="251">
          <cell r="C251" t="str">
            <v>AGG507</v>
          </cell>
          <cell r="D251" t="str">
            <v>RETE DIAGNOSTICA CAMPANA - AGG507</v>
          </cell>
          <cell r="F251">
            <v>228274.30023466848</v>
          </cell>
          <cell r="G251">
            <v>950344.26660506334</v>
          </cell>
          <cell r="H251">
            <v>778110.65856444859</v>
          </cell>
          <cell r="J251">
            <v>226648.30023466848</v>
          </cell>
          <cell r="K251">
            <v>806985.05970114411</v>
          </cell>
          <cell r="L251">
            <v>640805.14026432065</v>
          </cell>
          <cell r="M251">
            <v>0.01</v>
          </cell>
          <cell r="N251">
            <v>977</v>
          </cell>
          <cell r="O251">
            <v>73241.322704504782</v>
          </cell>
          <cell r="P251">
            <v>69519.401584748979</v>
          </cell>
          <cell r="Q251">
            <v>0.01</v>
          </cell>
          <cell r="R251">
            <v>649</v>
          </cell>
          <cell r="S251">
            <v>70117.884199414431</v>
          </cell>
          <cell r="T251">
            <v>67786.116715378885</v>
          </cell>
          <cell r="U251">
            <v>0.01</v>
          </cell>
          <cell r="V251" t="str">
            <v>B</v>
          </cell>
          <cell r="W251">
            <v>3.6</v>
          </cell>
          <cell r="Y251">
            <v>201629</v>
          </cell>
          <cell r="Z251">
            <v>717903.42320684809</v>
          </cell>
          <cell r="AA251">
            <v>570067.80766755261</v>
          </cell>
          <cell r="AB251">
            <v>0.01</v>
          </cell>
          <cell r="AC251">
            <v>977</v>
          </cell>
          <cell r="AD251">
            <v>73241.322704504782</v>
          </cell>
          <cell r="AE251">
            <v>69519.401584748979</v>
          </cell>
          <cell r="AF251">
            <v>0.01</v>
          </cell>
          <cell r="AG251">
            <v>649</v>
          </cell>
          <cell r="AH251">
            <v>70117.884199414431</v>
          </cell>
          <cell r="AI251">
            <v>67786.116715378885</v>
          </cell>
          <cell r="AJ251">
            <v>0.01</v>
          </cell>
          <cell r="AK251" t="str">
            <v>B</v>
          </cell>
          <cell r="AL251"/>
          <cell r="AM251"/>
        </row>
        <row r="252">
          <cell r="C252" t="str">
            <v>AGG508</v>
          </cell>
          <cell r="D252" t="str">
            <v>RETE DIAGNOSTICA BIOMEDICA GROUP S.C.A.R.L. - AGG508</v>
          </cell>
          <cell r="F252">
            <v>214405.40633505725</v>
          </cell>
          <cell r="G252">
            <v>762459.44355794322</v>
          </cell>
          <cell r="H252">
            <v>606177.48699993093</v>
          </cell>
          <cell r="J252">
            <v>214344.40633505725</v>
          </cell>
          <cell r="K252">
            <v>757789.74703534576</v>
          </cell>
          <cell r="L252">
            <v>601740.46508330957</v>
          </cell>
          <cell r="M252">
            <v>0.01</v>
          </cell>
          <cell r="N252">
            <v>59</v>
          </cell>
          <cell r="O252">
            <v>4406.2661614436001</v>
          </cell>
          <cell r="P252">
            <v>4182.3519217771773</v>
          </cell>
          <cell r="Q252">
            <v>0.01</v>
          </cell>
          <cell r="R252">
            <v>2</v>
          </cell>
          <cell r="S252">
            <v>263.43036115394347</v>
          </cell>
          <cell r="T252">
            <v>254.66999484426469</v>
          </cell>
          <cell r="U252">
            <v>0.01</v>
          </cell>
          <cell r="V252" t="str">
            <v>A</v>
          </cell>
          <cell r="W252">
            <v>3.5313479605825004</v>
          </cell>
          <cell r="Y252">
            <v>208842</v>
          </cell>
          <cell r="Z252">
            <v>738336.62868239544</v>
          </cell>
          <cell r="AA252">
            <v>586293.26679272752</v>
          </cell>
          <cell r="AB252">
            <v>0.01</v>
          </cell>
          <cell r="AC252">
            <v>59</v>
          </cell>
          <cell r="AD252">
            <v>4406.2661614436001</v>
          </cell>
          <cell r="AE252">
            <v>4182.3519217771773</v>
          </cell>
          <cell r="AF252">
            <v>0.01</v>
          </cell>
          <cell r="AG252">
            <v>2</v>
          </cell>
          <cell r="AH252">
            <v>263.43036115394347</v>
          </cell>
          <cell r="AI252">
            <v>254.66999484426469</v>
          </cell>
          <cell r="AJ252">
            <v>0.01</v>
          </cell>
          <cell r="AK252" t="str">
            <v>A</v>
          </cell>
          <cell r="AL252"/>
          <cell r="AM252"/>
        </row>
        <row r="253">
          <cell r="C253" t="str">
            <v>AGG509</v>
          </cell>
          <cell r="D253" t="str">
            <v>RETE KAPPA - CMA - AGG509</v>
          </cell>
          <cell r="F253">
            <v>324868.20207697822</v>
          </cell>
          <cell r="G253">
            <v>1356180.7084438889</v>
          </cell>
          <cell r="H253">
            <v>1111628.2102405517</v>
          </cell>
          <cell r="J253">
            <v>322814.20207697822</v>
          </cell>
          <cell r="K253">
            <v>1161744.3034294427</v>
          </cell>
          <cell r="L253">
            <v>924751.95496054168</v>
          </cell>
          <cell r="M253">
            <v>0.01</v>
          </cell>
          <cell r="N253">
            <v>831</v>
          </cell>
          <cell r="O253">
            <v>62334.107555039787</v>
          </cell>
          <cell r="P253">
            <v>59167.014532158151</v>
          </cell>
          <cell r="Q253">
            <v>0.01</v>
          </cell>
          <cell r="R253">
            <v>1223</v>
          </cell>
          <cell r="S253">
            <v>132102.29745940649</v>
          </cell>
          <cell r="T253">
            <v>127709.24074785202</v>
          </cell>
          <cell r="U253">
            <v>0.01</v>
          </cell>
          <cell r="V253" t="str">
            <v>C</v>
          </cell>
          <cell r="W253">
            <v>3.61</v>
          </cell>
          <cell r="Y253">
            <v>278993.36446878809</v>
          </cell>
          <cell r="Z253">
            <v>1002594.9546787826</v>
          </cell>
          <cell r="AA253">
            <v>796133.69893014722</v>
          </cell>
          <cell r="AB253">
            <v>0.01</v>
          </cell>
          <cell r="AC253">
            <v>834.49077472538579</v>
          </cell>
          <cell r="AD253">
            <v>62586.808104403935</v>
          </cell>
          <cell r="AE253">
            <v>59406.319900474249</v>
          </cell>
          <cell r="AF253">
            <v>0.01</v>
          </cell>
          <cell r="AG253">
            <v>1231.7220853931767</v>
          </cell>
          <cell r="AH253">
            <v>133025.98522246309</v>
          </cell>
          <cell r="AI253">
            <v>128602.21131064098</v>
          </cell>
          <cell r="AJ253">
            <v>0.01</v>
          </cell>
          <cell r="AK253" t="str">
            <v>C</v>
          </cell>
          <cell r="AL253"/>
          <cell r="AM253"/>
        </row>
        <row r="254">
          <cell r="C254" t="str">
            <v>AGG510</v>
          </cell>
          <cell r="D254" t="str">
            <v>RETE BADINI MEDICAL CENTER SCRL - AGG510</v>
          </cell>
          <cell r="F254">
            <v>84698</v>
          </cell>
          <cell r="G254">
            <v>299510.69507480669</v>
          </cell>
          <cell r="H254">
            <v>237844.77079905776</v>
          </cell>
          <cell r="J254">
            <v>84697</v>
          </cell>
          <cell r="K254">
            <v>299437.32678646891</v>
          </cell>
          <cell r="L254">
            <v>237775.13088388147</v>
          </cell>
          <cell r="M254">
            <v>0.01</v>
          </cell>
          <cell r="N254">
            <v>1</v>
          </cell>
          <cell r="O254">
            <v>73.368288337785927</v>
          </cell>
          <cell r="P254">
            <v>69.639915176279061</v>
          </cell>
          <cell r="Q254">
            <v>0.01</v>
          </cell>
          <cell r="R254">
            <v>0</v>
          </cell>
          <cell r="S254">
            <v>0</v>
          </cell>
          <cell r="T254">
            <v>0</v>
          </cell>
          <cell r="U254">
            <v>0.01</v>
          </cell>
          <cell r="V254" t="str">
            <v>A</v>
          </cell>
          <cell r="W254">
            <v>3.5313479605825004</v>
          </cell>
          <cell r="Y254">
            <v>84697</v>
          </cell>
          <cell r="Z254">
            <v>299437.32678646891</v>
          </cell>
          <cell r="AA254">
            <v>237775.13088388147</v>
          </cell>
          <cell r="AB254">
            <v>0.01</v>
          </cell>
          <cell r="AC254">
            <v>1</v>
          </cell>
          <cell r="AD254">
            <v>73.368288337785927</v>
          </cell>
          <cell r="AE254">
            <v>69.639915176279061</v>
          </cell>
          <cell r="AF254">
            <v>0.01</v>
          </cell>
          <cell r="AG254">
            <v>0</v>
          </cell>
          <cell r="AH254">
            <v>0</v>
          </cell>
          <cell r="AI254">
            <v>0</v>
          </cell>
          <cell r="AJ254">
            <v>0.01</v>
          </cell>
          <cell r="AK254" t="str">
            <v>A</v>
          </cell>
          <cell r="AL254"/>
          <cell r="AM254"/>
        </row>
        <row r="255">
          <cell r="C255" t="str">
            <v>AGG511</v>
          </cell>
          <cell r="D255" t="str">
            <v>CAMPANIA LAB SCARL - AGG511</v>
          </cell>
          <cell r="F255">
            <v>632692.08374634117</v>
          </cell>
          <cell r="G255">
            <v>2722880.123502099</v>
          </cell>
          <cell r="H255">
            <v>2241583.483581149</v>
          </cell>
          <cell r="J255">
            <v>628159.08374634117</v>
          </cell>
          <cell r="K255">
            <v>2257366.896453145</v>
          </cell>
          <cell r="L255">
            <v>1792514.3635811489</v>
          </cell>
          <cell r="M255">
            <v>0.01</v>
          </cell>
          <cell r="N255">
            <v>731</v>
          </cell>
          <cell r="O255">
            <v>54860.96211354874</v>
          </cell>
          <cell r="P255">
            <v>52073.08</v>
          </cell>
          <cell r="Q255">
            <v>0.01</v>
          </cell>
          <cell r="R255">
            <v>3802</v>
          </cell>
          <cell r="S255">
            <v>410652.26493540569</v>
          </cell>
          <cell r="T255">
            <v>396996.04</v>
          </cell>
          <cell r="U255">
            <v>0.01</v>
          </cell>
          <cell r="V255" t="str">
            <v>C</v>
          </cell>
          <cell r="W255">
            <v>3.61</v>
          </cell>
          <cell r="Y255">
            <v>491424</v>
          </cell>
          <cell r="Z255">
            <v>1765990.1678648442</v>
          </cell>
          <cell r="AA255">
            <v>1402325.3139818176</v>
          </cell>
          <cell r="AB255">
            <v>0.01</v>
          </cell>
          <cell r="AC255">
            <v>672</v>
          </cell>
          <cell r="AD255">
            <v>50425.369743719726</v>
          </cell>
          <cell r="AE255">
            <v>47862.892146505299</v>
          </cell>
          <cell r="AF255">
            <v>0.01</v>
          </cell>
          <cell r="AG255">
            <v>3632</v>
          </cell>
          <cell r="AH255">
            <v>392214.19740738068</v>
          </cell>
          <cell r="AI255">
            <v>379171.12968316564</v>
          </cell>
          <cell r="AJ255">
            <v>0.01</v>
          </cell>
          <cell r="AK255" t="str">
            <v>C</v>
          </cell>
          <cell r="AL255"/>
          <cell r="AM255"/>
        </row>
        <row r="256">
          <cell r="C256" t="str">
            <v>AGG512</v>
          </cell>
          <cell r="D256" t="str">
            <v>RETE ASCLEPIO - AGG512</v>
          </cell>
          <cell r="F256">
            <v>128631.00000000001</v>
          </cell>
          <cell r="G256">
            <v>454762.09487355436</v>
          </cell>
          <cell r="H256">
            <v>361114.37358901551</v>
          </cell>
          <cell r="J256">
            <v>128631.00000000001</v>
          </cell>
          <cell r="K256">
            <v>454761.96435365867</v>
          </cell>
          <cell r="L256">
            <v>361114.24970177934</v>
          </cell>
          <cell r="M256">
            <v>0.01</v>
          </cell>
          <cell r="N256">
            <v>0</v>
          </cell>
          <cell r="O256">
            <v>0.13051989568213024</v>
          </cell>
          <cell r="P256">
            <v>0.12388723616220916</v>
          </cell>
          <cell r="Q256">
            <v>0.01</v>
          </cell>
          <cell r="R256">
            <v>0</v>
          </cell>
          <cell r="S256">
            <v>0</v>
          </cell>
          <cell r="T256">
            <v>0</v>
          </cell>
          <cell r="U256">
            <v>0.01</v>
          </cell>
          <cell r="V256" t="str">
            <v>A</v>
          </cell>
          <cell r="W256">
            <v>3.5313479605825004</v>
          </cell>
          <cell r="Y256">
            <v>116437.18243104505</v>
          </cell>
          <cell r="Z256">
            <v>411650.89865857322</v>
          </cell>
          <cell r="AA256">
            <v>326880.91146635474</v>
          </cell>
          <cell r="AB256">
            <v>0.01</v>
          </cell>
          <cell r="AC256">
            <v>0</v>
          </cell>
          <cell r="AD256">
            <v>0.13051989568213024</v>
          </cell>
          <cell r="AE256">
            <v>0.12388723616220916</v>
          </cell>
          <cell r="AF256">
            <v>0.01</v>
          </cell>
          <cell r="AG256">
            <v>0</v>
          </cell>
          <cell r="AH256">
            <v>0</v>
          </cell>
          <cell r="AI256">
            <v>0</v>
          </cell>
          <cell r="AJ256">
            <v>0.01</v>
          </cell>
          <cell r="AK256" t="str">
            <v>A</v>
          </cell>
          <cell r="AL256"/>
          <cell r="AM256"/>
        </row>
        <row r="257">
          <cell r="C257" t="str">
            <v>AGG513</v>
          </cell>
          <cell r="D257" t="str">
            <v>RETE DIAGNOSTICA VESUVIANA - AGG513</v>
          </cell>
          <cell r="F257">
            <v>135342.28789605029</v>
          </cell>
          <cell r="G257">
            <v>482194.58512726903</v>
          </cell>
          <cell r="H257">
            <v>382947.59867109655</v>
          </cell>
          <cell r="J257">
            <v>135338.28789605029</v>
          </cell>
          <cell r="K257">
            <v>481873.24901248608</v>
          </cell>
          <cell r="L257">
            <v>382642.59196747094</v>
          </cell>
          <cell r="M257">
            <v>0.01</v>
          </cell>
          <cell r="N257">
            <v>4</v>
          </cell>
          <cell r="O257">
            <v>321.33611478295512</v>
          </cell>
          <cell r="P257">
            <v>305.00670362559219</v>
          </cell>
          <cell r="Q257">
            <v>0.01</v>
          </cell>
          <cell r="R257">
            <v>0</v>
          </cell>
          <cell r="S257">
            <v>0</v>
          </cell>
          <cell r="T257">
            <v>0</v>
          </cell>
          <cell r="U257">
            <v>0.01</v>
          </cell>
          <cell r="V257" t="str">
            <v>B</v>
          </cell>
          <cell r="W257">
            <v>3.6</v>
          </cell>
          <cell r="Y257">
            <v>123025</v>
          </cell>
          <cell r="Z257">
            <v>438031.67146088305</v>
          </cell>
          <cell r="AA257">
            <v>347829.17390646215</v>
          </cell>
          <cell r="AB257">
            <v>0.01</v>
          </cell>
          <cell r="AC257">
            <v>4</v>
          </cell>
          <cell r="AD257">
            <v>321.33611478295512</v>
          </cell>
          <cell r="AE257">
            <v>305.00670362559219</v>
          </cell>
          <cell r="AF257">
            <v>0.01</v>
          </cell>
          <cell r="AG257">
            <v>0</v>
          </cell>
          <cell r="AH257">
            <v>0</v>
          </cell>
          <cell r="AI257">
            <v>0</v>
          </cell>
          <cell r="AJ257">
            <v>0.01</v>
          </cell>
          <cell r="AK257" t="str">
            <v>B</v>
          </cell>
          <cell r="AL257"/>
          <cell r="AM257"/>
        </row>
        <row r="258">
          <cell r="C258" t="str">
            <v>AGG514</v>
          </cell>
          <cell r="D258" t="str">
            <v>RETE LABORATORI DELLA GALA - AGG514</v>
          </cell>
          <cell r="F258">
            <v>207159.22093479332</v>
          </cell>
          <cell r="G258">
            <v>748381.17838685878</v>
          </cell>
          <cell r="H258">
            <v>596904.08814631333</v>
          </cell>
          <cell r="J258">
            <v>206945.22093479332</v>
          </cell>
          <cell r="K258">
            <v>731631.55331129767</v>
          </cell>
          <cell r="L258">
            <v>580968.9467052524</v>
          </cell>
          <cell r="M258">
            <v>0.01</v>
          </cell>
          <cell r="N258">
            <v>195</v>
          </cell>
          <cell r="O258">
            <v>14660.720137269172</v>
          </cell>
          <cell r="P258">
            <v>13915.702954416258</v>
          </cell>
          <cell r="Q258">
            <v>0.01</v>
          </cell>
          <cell r="R258">
            <v>19</v>
          </cell>
          <cell r="S258">
            <v>2088.9049382920016</v>
          </cell>
          <cell r="T258">
            <v>2019.4384866446876</v>
          </cell>
          <cell r="U258">
            <v>0.01</v>
          </cell>
          <cell r="V258" t="str">
            <v>A</v>
          </cell>
          <cell r="W258">
            <v>3.5313479605825004</v>
          </cell>
          <cell r="Y258">
            <v>187616</v>
          </cell>
          <cell r="Z258">
            <v>663295.26667012856</v>
          </cell>
          <cell r="AA258">
            <v>526704.93869195122</v>
          </cell>
          <cell r="AB258">
            <v>0.01</v>
          </cell>
          <cell r="AC258">
            <v>195</v>
          </cell>
          <cell r="AD258">
            <v>14660.720137269172</v>
          </cell>
          <cell r="AE258">
            <v>13915.702954416258</v>
          </cell>
          <cell r="AF258">
            <v>0.01</v>
          </cell>
          <cell r="AG258">
            <v>19</v>
          </cell>
          <cell r="AH258">
            <v>2088.9049382920016</v>
          </cell>
          <cell r="AI258">
            <v>2019.4384866446876</v>
          </cell>
          <cell r="AJ258">
            <v>0.01</v>
          </cell>
          <cell r="AK258" t="str">
            <v>A</v>
          </cell>
          <cell r="AL258"/>
          <cell r="AM258"/>
        </row>
        <row r="259">
          <cell r="C259" t="str">
            <v>AGG515</v>
          </cell>
          <cell r="D259" t="str">
            <v>LABOR GROUP BIDELLO - AGG515</v>
          </cell>
          <cell r="F259">
            <v>69148</v>
          </cell>
          <cell r="G259">
            <v>248231.73721422945</v>
          </cell>
          <cell r="H259">
            <v>197452.79267250159</v>
          </cell>
          <cell r="J259">
            <v>69121</v>
          </cell>
          <cell r="K259">
            <v>246104.59349185225</v>
          </cell>
          <cell r="L259">
            <v>195425.04121531561</v>
          </cell>
          <cell r="M259">
            <v>0.01</v>
          </cell>
          <cell r="N259">
            <v>22</v>
          </cell>
          <cell r="O259">
            <v>1631.57643742814</v>
          </cell>
          <cell r="P259">
            <v>1548.6642428264684</v>
          </cell>
          <cell r="Q259">
            <v>0.01</v>
          </cell>
          <cell r="R259">
            <v>5</v>
          </cell>
          <cell r="S259">
            <v>495.56728494906639</v>
          </cell>
          <cell r="T259">
            <v>479.08721435951963</v>
          </cell>
          <cell r="U259">
            <v>0.01</v>
          </cell>
          <cell r="V259" t="str">
            <v>B</v>
          </cell>
          <cell r="W259">
            <v>3.6</v>
          </cell>
          <cell r="Y259">
            <v>69121</v>
          </cell>
          <cell r="Z259">
            <v>246104.59349185225</v>
          </cell>
          <cell r="AA259">
            <v>195425.04121531561</v>
          </cell>
          <cell r="AB259">
            <v>0.01</v>
          </cell>
          <cell r="AC259">
            <v>22</v>
          </cell>
          <cell r="AD259">
            <v>1631.57643742814</v>
          </cell>
          <cell r="AE259">
            <v>1548.6642428264684</v>
          </cell>
          <cell r="AF259">
            <v>0.01</v>
          </cell>
          <cell r="AG259">
            <v>5</v>
          </cell>
          <cell r="AH259">
            <v>495.56728494906639</v>
          </cell>
          <cell r="AI259">
            <v>479.08721435951963</v>
          </cell>
          <cell r="AJ259">
            <v>0.01</v>
          </cell>
          <cell r="AK259" t="str">
            <v>B</v>
          </cell>
          <cell r="AL259"/>
          <cell r="AM259"/>
        </row>
        <row r="260">
          <cell r="C260" t="str">
            <v>AGG516</v>
          </cell>
          <cell r="D260" t="str">
            <v>MAVILAB S.C.A.R.L. - AGG516</v>
          </cell>
          <cell r="F260">
            <v>220268.08387015839</v>
          </cell>
          <cell r="G260">
            <v>791600.48759485024</v>
          </cell>
          <cell r="H260">
            <v>629784.23456031701</v>
          </cell>
          <cell r="J260">
            <v>220165.08387015839</v>
          </cell>
          <cell r="K260">
            <v>783899.2083949825</v>
          </cell>
          <cell r="L260">
            <v>622473.28640094842</v>
          </cell>
          <cell r="M260">
            <v>0.01</v>
          </cell>
          <cell r="N260">
            <v>102</v>
          </cell>
          <cell r="O260">
            <v>7642.8224240777708</v>
          </cell>
          <cell r="P260">
            <v>7254.4353613606645</v>
          </cell>
          <cell r="Q260">
            <v>0.01</v>
          </cell>
          <cell r="R260">
            <v>1</v>
          </cell>
          <cell r="S260">
            <v>58.456775789974309</v>
          </cell>
          <cell r="T260">
            <v>56.51279800791572</v>
          </cell>
          <cell r="U260">
            <v>0.01</v>
          </cell>
          <cell r="V260" t="str">
            <v>B</v>
          </cell>
          <cell r="W260">
            <v>3.6</v>
          </cell>
          <cell r="Y260">
            <v>199915</v>
          </cell>
          <cell r="Z260">
            <v>711798.65349904436</v>
          </cell>
          <cell r="AA260">
            <v>565220.17416819232</v>
          </cell>
          <cell r="AB260">
            <v>0.01</v>
          </cell>
          <cell r="AC260">
            <v>102</v>
          </cell>
          <cell r="AD260">
            <v>7642.8224240777708</v>
          </cell>
          <cell r="AE260">
            <v>7254.4353613606645</v>
          </cell>
          <cell r="AF260">
            <v>0.01</v>
          </cell>
          <cell r="AG260">
            <v>1</v>
          </cell>
          <cell r="AH260">
            <v>58.456775789974309</v>
          </cell>
          <cell r="AI260">
            <v>56.51279800791572</v>
          </cell>
          <cell r="AJ260">
            <v>0.01</v>
          </cell>
          <cell r="AK260" t="str">
            <v>B</v>
          </cell>
          <cell r="AL260"/>
          <cell r="AM260"/>
        </row>
        <row r="261">
          <cell r="C261" t="str">
            <v>AGG517</v>
          </cell>
          <cell r="D261" t="str">
            <v>RETE NOVA BIOMEDICA - AGG517</v>
          </cell>
          <cell r="F261">
            <v>130211.00000000001</v>
          </cell>
          <cell r="G261">
            <v>462848.86518253118</v>
          </cell>
          <cell r="H261">
            <v>367944.72284760786</v>
          </cell>
          <cell r="J261">
            <v>130177.00000000001</v>
          </cell>
          <cell r="K261">
            <v>460225.78099161177</v>
          </cell>
          <cell r="L261">
            <v>365452.91960027622</v>
          </cell>
          <cell r="M261">
            <v>0.01</v>
          </cell>
          <cell r="N261">
            <v>33</v>
          </cell>
          <cell r="O261">
            <v>2508.2397891184219</v>
          </cell>
          <cell r="P261">
            <v>2380.7779916001541</v>
          </cell>
          <cell r="Q261">
            <v>0.01</v>
          </cell>
          <cell r="R261">
            <v>1</v>
          </cell>
          <cell r="S261">
            <v>114.84440180102877</v>
          </cell>
          <cell r="T261">
            <v>111.02525573151019</v>
          </cell>
          <cell r="U261">
            <v>0.01</v>
          </cell>
          <cell r="V261" t="str">
            <v>A</v>
          </cell>
          <cell r="W261">
            <v>3.5313479605825004</v>
          </cell>
          <cell r="Y261">
            <v>130177</v>
          </cell>
          <cell r="Z261">
            <v>460225.78099161177</v>
          </cell>
          <cell r="AA261">
            <v>365452.91960027622</v>
          </cell>
          <cell r="AB261">
            <v>0.01</v>
          </cell>
          <cell r="AC261">
            <v>33</v>
          </cell>
          <cell r="AD261">
            <v>2508.2397891184219</v>
          </cell>
          <cell r="AE261">
            <v>2380.7779916001541</v>
          </cell>
          <cell r="AF261">
            <v>0.01</v>
          </cell>
          <cell r="AG261">
            <v>1</v>
          </cell>
          <cell r="AH261">
            <v>114.84440180102877</v>
          </cell>
          <cell r="AI261">
            <v>111.02525573151019</v>
          </cell>
          <cell r="AJ261">
            <v>0.01</v>
          </cell>
          <cell r="AK261" t="str">
            <v>A</v>
          </cell>
          <cell r="AL261"/>
          <cell r="AM261"/>
        </row>
        <row r="262">
          <cell r="C262" t="str">
            <v>AGG518</v>
          </cell>
          <cell r="D262" t="str">
            <v>SERVIZI SANITARI VESUVIANI SCARL (AGG518) - AGG518</v>
          </cell>
          <cell r="F262">
            <v>245088</v>
          </cell>
          <cell r="G262">
            <v>867367.16221563437</v>
          </cell>
          <cell r="H262">
            <v>688897.09098299884</v>
          </cell>
          <cell r="J262">
            <v>245076</v>
          </cell>
          <cell r="K262">
            <v>866438.5765739854</v>
          </cell>
          <cell r="L262">
            <v>688015.57961621811</v>
          </cell>
          <cell r="M262">
            <v>0.01</v>
          </cell>
          <cell r="N262">
            <v>12</v>
          </cell>
          <cell r="O262">
            <v>922.10157150625002</v>
          </cell>
          <cell r="P262">
            <v>875.24292413589001</v>
          </cell>
          <cell r="Q262">
            <v>0.01</v>
          </cell>
          <cell r="R262">
            <v>0</v>
          </cell>
          <cell r="S262">
            <v>6.4840701427350327</v>
          </cell>
          <cell r="T262">
            <v>6.2684426449052912</v>
          </cell>
          <cell r="U262">
            <v>0.01</v>
          </cell>
          <cell r="V262" t="str">
            <v>A</v>
          </cell>
          <cell r="W262">
            <v>3.5313479605825004</v>
          </cell>
          <cell r="Y262">
            <v>245076</v>
          </cell>
          <cell r="Z262">
            <v>866438.5765739854</v>
          </cell>
          <cell r="AA262">
            <v>688015.57961621811</v>
          </cell>
          <cell r="AB262">
            <v>0.01</v>
          </cell>
          <cell r="AC262">
            <v>12</v>
          </cell>
          <cell r="AD262">
            <v>922.10157150625002</v>
          </cell>
          <cell r="AE262">
            <v>875.24292413589001</v>
          </cell>
          <cell r="AF262">
            <v>0.01</v>
          </cell>
          <cell r="AG262">
            <v>0</v>
          </cell>
          <cell r="AH262">
            <v>6.4840701427350327</v>
          </cell>
          <cell r="AI262">
            <v>6.2684426449052912</v>
          </cell>
          <cell r="AJ262">
            <v>0.01</v>
          </cell>
          <cell r="AK262" t="str">
            <v>A</v>
          </cell>
          <cell r="AL262"/>
          <cell r="AM262"/>
        </row>
        <row r="263">
          <cell r="C263" t="str">
            <v>AGG519</v>
          </cell>
          <cell r="D263" t="str">
            <v>SOCIETA' DIAGNOSTICA PENISOLA SORRENTINA SCARL</v>
          </cell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</row>
        <row r="264">
          <cell r="C264" t="str">
            <v>AMB526</v>
          </cell>
          <cell r="D264" t="str">
            <v>CENTRO REGA (ex 780400)</v>
          </cell>
          <cell r="F264">
            <v>69596</v>
          </cell>
          <cell r="G264">
            <v>246164.97060255133</v>
          </cell>
          <cell r="H264">
            <v>195492.01069281506</v>
          </cell>
          <cell r="J264">
            <v>69594</v>
          </cell>
          <cell r="K264">
            <v>246042.31133219687</v>
          </cell>
          <cell r="L264">
            <v>195375.58462677762</v>
          </cell>
          <cell r="M264">
            <v>0.01</v>
          </cell>
          <cell r="N264">
            <v>2</v>
          </cell>
          <cell r="O264">
            <v>122.65927035444874</v>
          </cell>
          <cell r="P264">
            <v>116.42606603742756</v>
          </cell>
          <cell r="Q264">
            <v>0.01</v>
          </cell>
          <cell r="R264">
            <v>0</v>
          </cell>
          <cell r="S264">
            <v>0</v>
          </cell>
          <cell r="T264">
            <v>0</v>
          </cell>
          <cell r="U264">
            <v>0.01</v>
          </cell>
          <cell r="V264" t="str">
            <v>A</v>
          </cell>
          <cell r="W264">
            <v>3.5313479605825004</v>
          </cell>
          <cell r="Y264">
            <v>69594</v>
          </cell>
          <cell r="Z264">
            <v>246042.31133219687</v>
          </cell>
          <cell r="AA264">
            <v>195375.58462677762</v>
          </cell>
          <cell r="AB264">
            <v>0.01</v>
          </cell>
          <cell r="AC264">
            <v>2</v>
          </cell>
          <cell r="AD264">
            <v>122.65927035444874</v>
          </cell>
          <cell r="AE264">
            <v>116.42606603742756</v>
          </cell>
          <cell r="AF264">
            <v>0.01</v>
          </cell>
          <cell r="AG264">
            <v>0</v>
          </cell>
          <cell r="AH264">
            <v>0</v>
          </cell>
          <cell r="AI264">
            <v>0</v>
          </cell>
          <cell r="AJ264">
            <v>0.01</v>
          </cell>
          <cell r="AK264" t="str">
            <v>A</v>
          </cell>
          <cell r="AL264"/>
          <cell r="AM264"/>
        </row>
        <row r="265">
          <cell r="D265" t="str">
            <v>ASL Napoli 3 Sud Totale</v>
          </cell>
          <cell r="F265">
            <v>6006419.4294354077</v>
          </cell>
          <cell r="G265">
            <v>23062501.443684183</v>
          </cell>
          <cell r="H265">
            <v>18606960.782007124</v>
          </cell>
          <cell r="J265">
            <v>5987759.0970609719</v>
          </cell>
          <cell r="K265">
            <v>21313295.283994004</v>
          </cell>
          <cell r="L265">
            <v>16926556.610644031</v>
          </cell>
          <cell r="N265">
            <v>8071.3323744359841</v>
          </cell>
          <cell r="O265">
            <v>605432.01203820412</v>
          </cell>
          <cell r="P265">
            <v>574666.18805102364</v>
          </cell>
          <cell r="R265">
            <v>10589</v>
          </cell>
          <cell r="S265">
            <v>1143774.1476519713</v>
          </cell>
          <cell r="T265">
            <v>1105737.9833120664</v>
          </cell>
          <cell r="V265"/>
          <cell r="W265"/>
          <cell r="Y265">
            <v>5681823.6059007971</v>
          </cell>
          <cell r="Z265">
            <v>20212353.382456783</v>
          </cell>
          <cell r="AA265">
            <v>16050086.415619519</v>
          </cell>
          <cell r="AB265"/>
          <cell r="AC265">
            <v>8015.8231491613697</v>
          </cell>
          <cell r="AD265">
            <v>601262.67396761314</v>
          </cell>
          <cell r="AE265">
            <v>570708.17055169831</v>
          </cell>
          <cell r="AF265"/>
          <cell r="AG265">
            <v>10427.722085393176</v>
          </cell>
          <cell r="AH265">
            <v>1126259.7678870028</v>
          </cell>
          <cell r="AI265">
            <v>1088806.0435580211</v>
          </cell>
          <cell r="AJ265"/>
          <cell r="AK265"/>
          <cell r="AL265"/>
          <cell r="AM265"/>
        </row>
        <row r="266">
          <cell r="C266" t="str">
            <v>ASL Salerno</v>
          </cell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AB266"/>
          <cell r="AF266"/>
          <cell r="AJ266"/>
          <cell r="AK266"/>
          <cell r="AL266"/>
          <cell r="AM266"/>
        </row>
        <row r="267">
          <cell r="C267">
            <v>2600</v>
          </cell>
          <cell r="D267" t="str">
            <v>BIOCENTRO</v>
          </cell>
          <cell r="F267">
            <v>6199</v>
          </cell>
          <cell r="G267">
            <v>21712</v>
          </cell>
          <cell r="H267">
            <v>17245</v>
          </cell>
          <cell r="J267">
            <v>6199</v>
          </cell>
          <cell r="K267">
            <v>21696</v>
          </cell>
          <cell r="L267">
            <v>17229</v>
          </cell>
          <cell r="M267">
            <v>0.01</v>
          </cell>
          <cell r="N267">
            <v>0</v>
          </cell>
          <cell r="O267">
            <v>16</v>
          </cell>
          <cell r="P267">
            <v>16</v>
          </cell>
          <cell r="Q267">
            <v>0.01</v>
          </cell>
          <cell r="R267">
            <v>0</v>
          </cell>
          <cell r="S267">
            <v>0</v>
          </cell>
          <cell r="T267">
            <v>0</v>
          </cell>
          <cell r="U267">
            <v>0.01</v>
          </cell>
          <cell r="V267" t="str">
            <v>A</v>
          </cell>
          <cell r="W267">
            <v>3.48</v>
          </cell>
          <cell r="Y267">
            <v>6199</v>
          </cell>
          <cell r="Z267">
            <v>21696</v>
          </cell>
          <cell r="AA267">
            <v>17229</v>
          </cell>
          <cell r="AB267">
            <v>0.01</v>
          </cell>
          <cell r="AC267">
            <v>0</v>
          </cell>
          <cell r="AD267">
            <v>16</v>
          </cell>
          <cell r="AE267">
            <v>16</v>
          </cell>
          <cell r="AF267">
            <v>0.01</v>
          </cell>
          <cell r="AG267">
            <v>0</v>
          </cell>
          <cell r="AH267">
            <v>0</v>
          </cell>
          <cell r="AI267">
            <v>0</v>
          </cell>
          <cell r="AJ267">
            <v>0.01</v>
          </cell>
          <cell r="AK267" t="str">
            <v>A</v>
          </cell>
          <cell r="AL267">
            <v>3.4249995736119487</v>
          </cell>
          <cell r="AM267"/>
        </row>
        <row r="268">
          <cell r="C268">
            <v>2900</v>
          </cell>
          <cell r="D268" t="str">
            <v>BIODATA</v>
          </cell>
          <cell r="F268">
            <v>21240</v>
          </cell>
          <cell r="G268">
            <v>85209</v>
          </cell>
          <cell r="H268">
            <v>69168</v>
          </cell>
          <cell r="J268">
            <v>21154</v>
          </cell>
          <cell r="K268">
            <v>76365</v>
          </cell>
          <cell r="L268">
            <v>60639</v>
          </cell>
          <cell r="M268">
            <v>0.01</v>
          </cell>
          <cell r="N268">
            <v>15</v>
          </cell>
          <cell r="O268">
            <v>1158</v>
          </cell>
          <cell r="P268">
            <v>1099</v>
          </cell>
          <cell r="Q268">
            <v>0.01</v>
          </cell>
          <cell r="R268">
            <v>71</v>
          </cell>
          <cell r="S268">
            <v>7686</v>
          </cell>
          <cell r="T268">
            <v>7430</v>
          </cell>
          <cell r="U268">
            <v>0.01</v>
          </cell>
          <cell r="V268" t="str">
            <v>C</v>
          </cell>
          <cell r="W268">
            <v>3.65</v>
          </cell>
          <cell r="Y268">
            <v>21154</v>
          </cell>
          <cell r="Z268">
            <v>76365</v>
          </cell>
          <cell r="AA268">
            <v>60639</v>
          </cell>
          <cell r="AB268">
            <v>0.01</v>
          </cell>
          <cell r="AC268">
            <v>15</v>
          </cell>
          <cell r="AD268">
            <v>1158</v>
          </cell>
          <cell r="AE268">
            <v>1099</v>
          </cell>
          <cell r="AF268">
            <v>0.01</v>
          </cell>
          <cell r="AG268">
            <v>71</v>
          </cell>
          <cell r="AH268">
            <v>7686</v>
          </cell>
          <cell r="AI268">
            <v>7430</v>
          </cell>
          <cell r="AJ268">
            <v>0.01</v>
          </cell>
          <cell r="AK268" t="str">
            <v>C</v>
          </cell>
          <cell r="AL268">
            <v>3.5888359779356644</v>
          </cell>
          <cell r="AM268"/>
        </row>
        <row r="269">
          <cell r="C269">
            <v>3500</v>
          </cell>
          <cell r="D269" t="str">
            <v>CUCCI</v>
          </cell>
          <cell r="F269">
            <v>7488.1666666666679</v>
          </cell>
          <cell r="G269">
            <v>26207.333333333332</v>
          </cell>
          <cell r="H269">
            <v>20810.833333333336</v>
          </cell>
          <cell r="J269">
            <v>7487.1666666666679</v>
          </cell>
          <cell r="K269">
            <v>26205</v>
          </cell>
          <cell r="L269">
            <v>20808.666666666668</v>
          </cell>
          <cell r="M269">
            <v>0.01</v>
          </cell>
          <cell r="N269">
            <v>1</v>
          </cell>
          <cell r="O269">
            <v>2.333333333333333</v>
          </cell>
          <cell r="P269">
            <v>2.1666666666666665</v>
          </cell>
          <cell r="Q269">
            <v>0.01</v>
          </cell>
          <cell r="R269">
            <v>0</v>
          </cell>
          <cell r="S269">
            <v>0</v>
          </cell>
          <cell r="T269">
            <v>0</v>
          </cell>
          <cell r="U269">
            <v>0.01</v>
          </cell>
          <cell r="V269" t="str">
            <v>A</v>
          </cell>
          <cell r="W269">
            <v>3.48</v>
          </cell>
          <cell r="Y269">
            <v>44923</v>
          </cell>
          <cell r="Z269">
            <v>157230</v>
          </cell>
          <cell r="AA269">
            <v>124852</v>
          </cell>
          <cell r="AB269">
            <v>0.01</v>
          </cell>
          <cell r="AC269">
            <v>0</v>
          </cell>
          <cell r="AD269">
            <v>14</v>
          </cell>
          <cell r="AE269">
            <v>13</v>
          </cell>
          <cell r="AF269">
            <v>0.01</v>
          </cell>
          <cell r="AG269">
            <v>0</v>
          </cell>
          <cell r="AH269">
            <v>0</v>
          </cell>
          <cell r="AI269">
            <v>0</v>
          </cell>
          <cell r="AJ269">
            <v>0.01</v>
          </cell>
          <cell r="AK269" t="str">
            <v>A</v>
          </cell>
          <cell r="AL269">
            <v>3.4249995736119487</v>
          </cell>
          <cell r="AM269"/>
        </row>
        <row r="270">
          <cell r="C270">
            <v>4600</v>
          </cell>
          <cell r="D270" t="str">
            <v>CONFORTI</v>
          </cell>
          <cell r="F270">
            <v>32268.000000000004</v>
          </cell>
          <cell r="G270">
            <v>120345</v>
          </cell>
          <cell r="H270">
            <v>95666</v>
          </cell>
          <cell r="J270">
            <v>32259.000000000004</v>
          </cell>
          <cell r="K270">
            <v>119681</v>
          </cell>
          <cell r="L270">
            <v>95035</v>
          </cell>
          <cell r="M270">
            <v>0.01</v>
          </cell>
          <cell r="N270">
            <v>9</v>
          </cell>
          <cell r="O270">
            <v>664</v>
          </cell>
          <cell r="P270">
            <v>631</v>
          </cell>
          <cell r="Q270">
            <v>0.01</v>
          </cell>
          <cell r="R270">
            <v>0</v>
          </cell>
          <cell r="S270">
            <v>0</v>
          </cell>
          <cell r="T270">
            <v>0</v>
          </cell>
          <cell r="U270">
            <v>0.01</v>
          </cell>
          <cell r="V270" t="str">
            <v>B</v>
          </cell>
          <cell r="W270">
            <v>3.54</v>
          </cell>
          <cell r="Y270">
            <v>32259</v>
          </cell>
          <cell r="Z270">
            <v>119681</v>
          </cell>
          <cell r="AA270">
            <v>95035</v>
          </cell>
          <cell r="AB270">
            <v>0.01</v>
          </cell>
          <cell r="AC270">
            <v>9</v>
          </cell>
          <cell r="AD270">
            <v>664</v>
          </cell>
          <cell r="AE270">
            <v>631</v>
          </cell>
          <cell r="AF270">
            <v>0.01</v>
          </cell>
          <cell r="AG270">
            <v>0</v>
          </cell>
          <cell r="AH270">
            <v>0</v>
          </cell>
          <cell r="AI270">
            <v>0</v>
          </cell>
          <cell r="AJ270">
            <v>0.01</v>
          </cell>
          <cell r="AK270" t="str">
            <v>B</v>
          </cell>
          <cell r="AL270">
            <v>3.6172470837149531</v>
          </cell>
          <cell r="AM270"/>
        </row>
        <row r="271">
          <cell r="C271">
            <v>7000</v>
          </cell>
          <cell r="D271" t="str">
            <v>GMV Diagnostics</v>
          </cell>
          <cell r="F271">
            <v>25795</v>
          </cell>
          <cell r="G271">
            <v>96102</v>
          </cell>
          <cell r="H271">
            <v>76379</v>
          </cell>
          <cell r="J271">
            <v>25789</v>
          </cell>
          <cell r="K271">
            <v>95678</v>
          </cell>
          <cell r="L271">
            <v>75975</v>
          </cell>
          <cell r="M271">
            <v>1.4999999999999999E-2</v>
          </cell>
          <cell r="N271">
            <v>5</v>
          </cell>
          <cell r="O271">
            <v>359</v>
          </cell>
          <cell r="P271">
            <v>341</v>
          </cell>
          <cell r="Q271">
            <v>0.01</v>
          </cell>
          <cell r="R271">
            <v>1</v>
          </cell>
          <cell r="S271">
            <v>65</v>
          </cell>
          <cell r="T271">
            <v>63</v>
          </cell>
          <cell r="U271">
            <v>0.01</v>
          </cell>
          <cell r="V271" t="str">
            <v>B</v>
          </cell>
          <cell r="W271">
            <v>3.54</v>
          </cell>
          <cell r="Y271">
            <v>25789</v>
          </cell>
          <cell r="Z271">
            <v>95678</v>
          </cell>
          <cell r="AA271">
            <v>75975</v>
          </cell>
          <cell r="AB271">
            <v>0.01</v>
          </cell>
          <cell r="AC271">
            <v>5</v>
          </cell>
          <cell r="AD271">
            <v>359</v>
          </cell>
          <cell r="AE271">
            <v>341</v>
          </cell>
          <cell r="AF271">
            <v>0.01</v>
          </cell>
          <cell r="AG271">
            <v>1</v>
          </cell>
          <cell r="AH271">
            <v>65</v>
          </cell>
          <cell r="AI271">
            <v>63</v>
          </cell>
          <cell r="AJ271">
            <v>0.01</v>
          </cell>
          <cell r="AK271" t="str">
            <v>B</v>
          </cell>
          <cell r="AL271">
            <v>3.6172470837149531</v>
          </cell>
          <cell r="AM271"/>
        </row>
        <row r="272">
          <cell r="C272">
            <v>10600</v>
          </cell>
          <cell r="D272" t="str">
            <v>BIODIAGNOSTICA NOCERA</v>
          </cell>
          <cell r="F272">
            <v>36355.999999999993</v>
          </cell>
          <cell r="G272">
            <v>127245.99999999999</v>
          </cell>
          <cell r="H272">
            <v>101042</v>
          </cell>
          <cell r="J272">
            <v>36355.999999999993</v>
          </cell>
          <cell r="K272">
            <v>127245.99999999999</v>
          </cell>
          <cell r="L272">
            <v>101042</v>
          </cell>
          <cell r="M272">
            <v>0.01</v>
          </cell>
          <cell r="N272">
            <v>0</v>
          </cell>
          <cell r="O272">
            <v>0</v>
          </cell>
          <cell r="P272">
            <v>0</v>
          </cell>
          <cell r="Q272">
            <v>0.01</v>
          </cell>
          <cell r="R272">
            <v>0</v>
          </cell>
          <cell r="S272">
            <v>0</v>
          </cell>
          <cell r="T272">
            <v>0</v>
          </cell>
          <cell r="U272">
            <v>0.01</v>
          </cell>
          <cell r="V272" t="str">
            <v>A</v>
          </cell>
          <cell r="W272">
            <v>3.48</v>
          </cell>
          <cell r="Y272">
            <v>36356</v>
          </cell>
          <cell r="Z272">
            <v>127246</v>
          </cell>
          <cell r="AA272">
            <v>101042</v>
          </cell>
          <cell r="AB272">
            <v>0.01</v>
          </cell>
          <cell r="AC272">
            <v>9</v>
          </cell>
          <cell r="AD272">
            <v>0</v>
          </cell>
          <cell r="AE272">
            <v>0</v>
          </cell>
          <cell r="AF272">
            <v>0.01</v>
          </cell>
          <cell r="AG272">
            <v>0</v>
          </cell>
          <cell r="AH272">
            <v>0</v>
          </cell>
          <cell r="AI272">
            <v>0</v>
          </cell>
          <cell r="AJ272">
            <v>0.01</v>
          </cell>
          <cell r="AK272" t="str">
            <v>A</v>
          </cell>
          <cell r="AL272">
            <v>3.4249995736119487</v>
          </cell>
          <cell r="AM272"/>
        </row>
        <row r="273">
          <cell r="C273">
            <v>10700</v>
          </cell>
          <cell r="D273" t="str">
            <v>CAIAZZA</v>
          </cell>
          <cell r="F273">
            <v>51556</v>
          </cell>
          <cell r="G273">
            <v>181438</v>
          </cell>
          <cell r="H273">
            <v>144235</v>
          </cell>
          <cell r="J273">
            <v>51553</v>
          </cell>
          <cell r="K273">
            <v>180437</v>
          </cell>
          <cell r="L273">
            <v>143280</v>
          </cell>
          <cell r="M273">
            <v>0.01</v>
          </cell>
          <cell r="N273">
            <v>0</v>
          </cell>
          <cell r="O273">
            <v>694</v>
          </cell>
          <cell r="P273">
            <v>658</v>
          </cell>
          <cell r="Q273">
            <v>0.01</v>
          </cell>
          <cell r="R273">
            <v>3</v>
          </cell>
          <cell r="S273">
            <v>307</v>
          </cell>
          <cell r="T273">
            <v>297</v>
          </cell>
          <cell r="U273">
            <v>0.01</v>
          </cell>
          <cell r="V273" t="str">
            <v>A</v>
          </cell>
          <cell r="W273">
            <v>3.48</v>
          </cell>
          <cell r="Y273">
            <v>51553</v>
          </cell>
          <cell r="Z273">
            <v>180437</v>
          </cell>
          <cell r="AA273">
            <v>143280</v>
          </cell>
          <cell r="AB273">
            <v>0.01</v>
          </cell>
          <cell r="AC273">
            <v>0</v>
          </cell>
          <cell r="AD273">
            <v>694</v>
          </cell>
          <cell r="AE273">
            <v>658</v>
          </cell>
          <cell r="AF273">
            <v>0.01</v>
          </cell>
          <cell r="AG273">
            <v>3</v>
          </cell>
          <cell r="AH273">
            <v>307</v>
          </cell>
          <cell r="AI273">
            <v>297</v>
          </cell>
          <cell r="AJ273">
            <v>0.01</v>
          </cell>
          <cell r="AK273" t="str">
            <v>A</v>
          </cell>
          <cell r="AL273">
            <v>3.4249995736119487</v>
          </cell>
          <cell r="AM273"/>
        </row>
        <row r="274">
          <cell r="C274">
            <v>11400</v>
          </cell>
          <cell r="D274" t="str">
            <v>MILANO</v>
          </cell>
          <cell r="F274">
            <v>29173.999999999996</v>
          </cell>
          <cell r="G274">
            <v>108060</v>
          </cell>
          <cell r="H274">
            <v>86805</v>
          </cell>
          <cell r="J274">
            <v>29098.999999999996</v>
          </cell>
          <cell r="K274">
            <v>101846</v>
          </cell>
          <cell r="L274">
            <v>80873</v>
          </cell>
          <cell r="M274">
            <v>0.01</v>
          </cell>
          <cell r="N274">
            <v>57</v>
          </cell>
          <cell r="O274">
            <v>4270</v>
          </cell>
          <cell r="P274">
            <v>4053</v>
          </cell>
          <cell r="Q274">
            <v>0.01</v>
          </cell>
          <cell r="R274">
            <v>18</v>
          </cell>
          <cell r="S274">
            <v>1944</v>
          </cell>
          <cell r="T274">
            <v>1879</v>
          </cell>
          <cell r="U274">
            <v>0.01</v>
          </cell>
          <cell r="V274" t="str">
            <v>A</v>
          </cell>
          <cell r="W274">
            <v>3.48</v>
          </cell>
          <cell r="Y274">
            <v>29099</v>
          </cell>
          <cell r="Z274">
            <v>101846</v>
          </cell>
          <cell r="AA274">
            <v>80873</v>
          </cell>
          <cell r="AB274">
            <v>0.01</v>
          </cell>
          <cell r="AC274">
            <v>57</v>
          </cell>
          <cell r="AD274">
            <v>4270</v>
          </cell>
          <cell r="AE274">
            <v>4053</v>
          </cell>
          <cell r="AF274">
            <v>3.5999999999999997E-2</v>
          </cell>
          <cell r="AG274">
            <v>18</v>
          </cell>
          <cell r="AH274">
            <v>1944</v>
          </cell>
          <cell r="AI274">
            <v>1879</v>
          </cell>
          <cell r="AJ274">
            <v>2.4E-2</v>
          </cell>
          <cell r="AK274" t="str">
            <v>A</v>
          </cell>
          <cell r="AL274">
            <v>3.4249995736119487</v>
          </cell>
          <cell r="AM274"/>
        </row>
        <row r="275">
          <cell r="C275">
            <v>20500</v>
          </cell>
          <cell r="D275" t="str">
            <v>CE.DI.P.</v>
          </cell>
          <cell r="F275">
            <v>110674.00000000001</v>
          </cell>
          <cell r="G275">
            <v>505974</v>
          </cell>
          <cell r="H275">
            <v>420320</v>
          </cell>
          <cell r="J275">
            <v>109520.00000000001</v>
          </cell>
          <cell r="K275">
            <v>395368</v>
          </cell>
          <cell r="L275">
            <v>313951</v>
          </cell>
          <cell r="M275">
            <v>0.01</v>
          </cell>
          <cell r="N275">
            <v>424</v>
          </cell>
          <cell r="O275">
            <v>31819</v>
          </cell>
          <cell r="P275">
            <v>30202</v>
          </cell>
          <cell r="Q275">
            <v>0.01</v>
          </cell>
          <cell r="R275">
            <v>730</v>
          </cell>
          <cell r="S275">
            <v>78787</v>
          </cell>
          <cell r="T275">
            <v>76167</v>
          </cell>
          <cell r="U275">
            <v>0.01</v>
          </cell>
          <cell r="V275" t="str">
            <v>C</v>
          </cell>
          <cell r="W275">
            <v>3.65</v>
          </cell>
          <cell r="Y275">
            <v>109520</v>
          </cell>
          <cell r="Z275">
            <v>395368</v>
          </cell>
          <cell r="AA275">
            <v>313951</v>
          </cell>
          <cell r="AB275">
            <v>0.01</v>
          </cell>
          <cell r="AC275">
            <v>424</v>
          </cell>
          <cell r="AD275">
            <v>31819</v>
          </cell>
          <cell r="AE275">
            <v>30202</v>
          </cell>
          <cell r="AF275">
            <v>3.5999999999999997E-2</v>
          </cell>
          <cell r="AG275">
            <v>730</v>
          </cell>
          <cell r="AH275">
            <v>78787</v>
          </cell>
          <cell r="AI275">
            <v>76167</v>
          </cell>
          <cell r="AJ275">
            <v>4.3999999999999997E-2</v>
          </cell>
          <cell r="AK275" t="str">
            <v>C</v>
          </cell>
          <cell r="AL275">
            <v>3.5888359779356644</v>
          </cell>
          <cell r="AM275"/>
        </row>
        <row r="276">
          <cell r="C276">
            <v>30200</v>
          </cell>
          <cell r="D276" t="str">
            <v>ULTRABIOS</v>
          </cell>
          <cell r="F276">
            <v>50071</v>
          </cell>
          <cell r="G276">
            <v>185763</v>
          </cell>
          <cell r="H276">
            <v>147510</v>
          </cell>
          <cell r="J276">
            <v>50071</v>
          </cell>
          <cell r="K276">
            <v>185763</v>
          </cell>
          <cell r="L276">
            <v>147510</v>
          </cell>
          <cell r="M276">
            <v>0.01</v>
          </cell>
          <cell r="N276">
            <v>0</v>
          </cell>
          <cell r="O276">
            <v>0</v>
          </cell>
          <cell r="P276">
            <v>0</v>
          </cell>
          <cell r="Q276">
            <v>0.01</v>
          </cell>
          <cell r="R276">
            <v>0</v>
          </cell>
          <cell r="S276">
            <v>0</v>
          </cell>
          <cell r="T276">
            <v>0</v>
          </cell>
          <cell r="U276">
            <v>0.01</v>
          </cell>
          <cell r="V276" t="str">
            <v>B</v>
          </cell>
          <cell r="W276">
            <v>3.54</v>
          </cell>
          <cell r="Y276">
            <v>50071</v>
          </cell>
          <cell r="Z276">
            <v>185763</v>
          </cell>
          <cell r="AA276">
            <v>147510</v>
          </cell>
          <cell r="AB276">
            <v>0.01</v>
          </cell>
          <cell r="AC276">
            <v>0</v>
          </cell>
          <cell r="AD276">
            <v>0</v>
          </cell>
          <cell r="AE276">
            <v>0</v>
          </cell>
          <cell r="AF276">
            <v>0.01</v>
          </cell>
          <cell r="AG276">
            <v>0</v>
          </cell>
          <cell r="AH276">
            <v>0</v>
          </cell>
          <cell r="AI276">
            <v>0</v>
          </cell>
          <cell r="AJ276">
            <v>0.01</v>
          </cell>
          <cell r="AK276" t="str">
            <v>B</v>
          </cell>
          <cell r="AL276">
            <v>3.6172470837149531</v>
          </cell>
          <cell r="AM276"/>
        </row>
        <row r="277">
          <cell r="C277">
            <v>40108</v>
          </cell>
          <cell r="D277" t="str">
            <v>BIOCAVA</v>
          </cell>
          <cell r="F277">
            <v>127364.00000000001</v>
          </cell>
          <cell r="G277">
            <v>463310</v>
          </cell>
          <cell r="H277">
            <v>370842</v>
          </cell>
          <cell r="J277">
            <v>127142.00000000001</v>
          </cell>
          <cell r="K277">
            <v>444996</v>
          </cell>
          <cell r="L277">
            <v>353359</v>
          </cell>
          <cell r="M277">
            <v>0.01</v>
          </cell>
          <cell r="N277">
            <v>169</v>
          </cell>
          <cell r="O277">
            <v>12641</v>
          </cell>
          <cell r="P277">
            <v>11999</v>
          </cell>
          <cell r="Q277">
            <v>0.01</v>
          </cell>
          <cell r="R277">
            <v>53</v>
          </cell>
          <cell r="S277">
            <v>5673</v>
          </cell>
          <cell r="T277">
            <v>5484</v>
          </cell>
          <cell r="U277">
            <v>0.01</v>
          </cell>
          <cell r="V277" t="str">
            <v>A</v>
          </cell>
          <cell r="W277">
            <v>3.48</v>
          </cell>
          <cell r="Y277">
            <v>127142</v>
          </cell>
          <cell r="Z277">
            <v>444996</v>
          </cell>
          <cell r="AA277">
            <v>353359</v>
          </cell>
          <cell r="AB277">
            <v>0.01</v>
          </cell>
          <cell r="AC277">
            <v>169</v>
          </cell>
          <cell r="AD277">
            <v>12641</v>
          </cell>
          <cell r="AE277">
            <v>11999</v>
          </cell>
          <cell r="AF277">
            <v>0.01</v>
          </cell>
          <cell r="AG277">
            <v>53</v>
          </cell>
          <cell r="AH277">
            <v>5673</v>
          </cell>
          <cell r="AI277">
            <v>5484</v>
          </cell>
          <cell r="AJ277">
            <v>0.01</v>
          </cell>
          <cell r="AK277" t="str">
            <v>A</v>
          </cell>
          <cell r="AL277">
            <v>3.4249995736119487</v>
          </cell>
          <cell r="AM277"/>
        </row>
        <row r="278">
          <cell r="C278">
            <v>40112</v>
          </cell>
          <cell r="D278" t="str">
            <v>CE.A.M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  <cell r="K278">
            <v>0</v>
          </cell>
          <cell r="L278">
            <v>0</v>
          </cell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Y278">
            <v>28976</v>
          </cell>
          <cell r="Z278">
            <v>101416</v>
          </cell>
          <cell r="AA278">
            <v>80531</v>
          </cell>
          <cell r="AB278">
            <v>0.01</v>
          </cell>
          <cell r="AC278">
            <v>6</v>
          </cell>
          <cell r="AD278">
            <v>473</v>
          </cell>
          <cell r="AE278">
            <v>449</v>
          </cell>
          <cell r="AF278">
            <v>0.01</v>
          </cell>
          <cell r="AG278">
            <v>0</v>
          </cell>
          <cell r="AH278">
            <v>0</v>
          </cell>
          <cell r="AI278">
            <v>0</v>
          </cell>
          <cell r="AJ278">
            <v>0.01</v>
          </cell>
          <cell r="AK278" t="str">
            <v>A</v>
          </cell>
          <cell r="AL278">
            <v>3.4249995736119487</v>
          </cell>
          <cell r="AM278"/>
        </row>
        <row r="279">
          <cell r="C279">
            <v>40115</v>
          </cell>
          <cell r="D279" t="str">
            <v>GRAVAGNUOLO</v>
          </cell>
          <cell r="F279">
            <v>54069</v>
          </cell>
          <cell r="G279">
            <v>189381</v>
          </cell>
          <cell r="H279">
            <v>150404</v>
          </cell>
          <cell r="J279">
            <v>54067</v>
          </cell>
          <cell r="K279">
            <v>189235</v>
          </cell>
          <cell r="L279">
            <v>150266</v>
          </cell>
          <cell r="M279">
            <v>0.01</v>
          </cell>
          <cell r="N279">
            <v>2</v>
          </cell>
          <cell r="O279">
            <v>146</v>
          </cell>
          <cell r="P279">
            <v>138</v>
          </cell>
          <cell r="Q279">
            <v>0.01</v>
          </cell>
          <cell r="R279">
            <v>0</v>
          </cell>
          <cell r="S279">
            <v>0</v>
          </cell>
          <cell r="T279">
            <v>0</v>
          </cell>
          <cell r="U279">
            <v>0.01</v>
          </cell>
          <cell r="V279" t="str">
            <v>A</v>
          </cell>
          <cell r="W279">
            <v>3.48</v>
          </cell>
          <cell r="Y279">
            <v>54067</v>
          </cell>
          <cell r="Z279">
            <v>189235</v>
          </cell>
          <cell r="AA279">
            <v>150266</v>
          </cell>
          <cell r="AB279">
            <v>0.01</v>
          </cell>
          <cell r="AC279">
            <v>2</v>
          </cell>
          <cell r="AD279">
            <v>146</v>
          </cell>
          <cell r="AE279">
            <v>138</v>
          </cell>
          <cell r="AF279">
            <v>0.01</v>
          </cell>
          <cell r="AG279">
            <v>0</v>
          </cell>
          <cell r="AH279">
            <v>0</v>
          </cell>
          <cell r="AI279">
            <v>0</v>
          </cell>
          <cell r="AJ279">
            <v>0.01</v>
          </cell>
          <cell r="AK279" t="str">
            <v>A</v>
          </cell>
          <cell r="AL279">
            <v>3.4249995736119487</v>
          </cell>
          <cell r="AM279"/>
        </row>
        <row r="280">
          <cell r="C280">
            <v>50103</v>
          </cell>
          <cell r="D280" t="str">
            <v>CONTE</v>
          </cell>
          <cell r="F280">
            <v>133418.99999999997</v>
          </cell>
          <cell r="G280">
            <v>499234.99999999994</v>
          </cell>
          <cell r="H280">
            <v>397123</v>
          </cell>
          <cell r="J280">
            <v>133358.99999999997</v>
          </cell>
          <cell r="K280">
            <v>494761.99999999994</v>
          </cell>
          <cell r="L280">
            <v>392877</v>
          </cell>
          <cell r="M280">
            <v>0.01</v>
          </cell>
          <cell r="N280">
            <v>60</v>
          </cell>
          <cell r="O280">
            <v>4473</v>
          </cell>
          <cell r="P280">
            <v>4246</v>
          </cell>
          <cell r="Q280">
            <v>0.01</v>
          </cell>
          <cell r="R280">
            <v>0</v>
          </cell>
          <cell r="S280">
            <v>0</v>
          </cell>
          <cell r="T280">
            <v>0</v>
          </cell>
          <cell r="U280">
            <v>0.01</v>
          </cell>
          <cell r="V280" t="str">
            <v>B</v>
          </cell>
          <cell r="W280">
            <v>3.54</v>
          </cell>
          <cell r="Y280">
            <v>133359</v>
          </cell>
          <cell r="Z280">
            <v>494762</v>
          </cell>
          <cell r="AA280">
            <v>392877</v>
          </cell>
          <cell r="AB280">
            <v>0.01</v>
          </cell>
          <cell r="AC280">
            <v>60</v>
          </cell>
          <cell r="AD280">
            <v>4473</v>
          </cell>
          <cell r="AE280">
            <v>4246</v>
          </cell>
          <cell r="AF280">
            <v>0.01</v>
          </cell>
          <cell r="AG280">
            <v>0</v>
          </cell>
          <cell r="AH280">
            <v>0</v>
          </cell>
          <cell r="AI280">
            <v>0</v>
          </cell>
          <cell r="AJ280">
            <v>0.01</v>
          </cell>
          <cell r="AK280" t="str">
            <v>B</v>
          </cell>
          <cell r="AL280">
            <v>3.6172470837149531</v>
          </cell>
          <cell r="AM280"/>
        </row>
        <row r="281">
          <cell r="C281">
            <v>60102</v>
          </cell>
          <cell r="D281" t="str">
            <v>PADOVANO</v>
          </cell>
          <cell r="F281">
            <v>104300.00000000001</v>
          </cell>
          <cell r="G281">
            <v>981406</v>
          </cell>
          <cell r="H281">
            <v>885068</v>
          </cell>
          <cell r="J281">
            <v>97857.000000000015</v>
          </cell>
          <cell r="K281">
            <v>353262</v>
          </cell>
          <cell r="L281">
            <v>280516</v>
          </cell>
          <cell r="M281">
            <v>0.01</v>
          </cell>
          <cell r="N281">
            <v>2052</v>
          </cell>
          <cell r="O281">
            <v>153903</v>
          </cell>
          <cell r="P281">
            <v>146082</v>
          </cell>
          <cell r="Q281">
            <v>0.01</v>
          </cell>
          <cell r="R281">
            <v>4391</v>
          </cell>
          <cell r="S281">
            <v>474241</v>
          </cell>
          <cell r="T281">
            <v>458470</v>
          </cell>
          <cell r="U281">
            <v>0.01</v>
          </cell>
          <cell r="V281" t="str">
            <v>C</v>
          </cell>
          <cell r="W281">
            <v>3.65</v>
          </cell>
          <cell r="Y281">
            <v>97857</v>
          </cell>
          <cell r="Z281">
            <v>353262</v>
          </cell>
          <cell r="AA281">
            <v>280516</v>
          </cell>
          <cell r="AB281">
            <v>0.01</v>
          </cell>
          <cell r="AC281">
            <v>2052</v>
          </cell>
          <cell r="AD281">
            <v>153903</v>
          </cell>
          <cell r="AE281">
            <v>146082</v>
          </cell>
          <cell r="AF281">
            <v>1.95E-2</v>
          </cell>
          <cell r="AG281">
            <v>4391</v>
          </cell>
          <cell r="AH281">
            <v>474241</v>
          </cell>
          <cell r="AI281">
            <v>458470</v>
          </cell>
          <cell r="AJ281">
            <v>1.55E-2</v>
          </cell>
          <cell r="AK281" t="str">
            <v>C</v>
          </cell>
          <cell r="AL281">
            <v>3.5888359779356644</v>
          </cell>
          <cell r="AM281"/>
        </row>
        <row r="282">
          <cell r="C282">
            <v>60103</v>
          </cell>
          <cell r="D282" t="str">
            <v>CHECK UP</v>
          </cell>
          <cell r="F282">
            <v>34244</v>
          </cell>
          <cell r="G282">
            <v>122161</v>
          </cell>
          <cell r="H282">
            <v>97385</v>
          </cell>
          <cell r="J282">
            <v>34213</v>
          </cell>
          <cell r="K282">
            <v>119744</v>
          </cell>
          <cell r="L282">
            <v>95086</v>
          </cell>
          <cell r="M282">
            <v>0.01</v>
          </cell>
          <cell r="N282">
            <v>28</v>
          </cell>
          <cell r="O282">
            <v>2114</v>
          </cell>
          <cell r="P282">
            <v>2006</v>
          </cell>
          <cell r="Q282">
            <v>0.01</v>
          </cell>
          <cell r="R282">
            <v>3</v>
          </cell>
          <cell r="S282">
            <v>303</v>
          </cell>
          <cell r="T282">
            <v>293</v>
          </cell>
          <cell r="U282">
            <v>0.01</v>
          </cell>
          <cell r="V282" t="str">
            <v>A</v>
          </cell>
          <cell r="W282">
            <v>3.48</v>
          </cell>
          <cell r="Y282">
            <v>34213</v>
          </cell>
          <cell r="Z282">
            <v>119744</v>
          </cell>
          <cell r="AA282">
            <v>95086</v>
          </cell>
          <cell r="AB282">
            <v>0.01</v>
          </cell>
          <cell r="AC282">
            <v>28</v>
          </cell>
          <cell r="AD282">
            <v>2114</v>
          </cell>
          <cell r="AE282">
            <v>2006</v>
          </cell>
          <cell r="AF282">
            <v>0.01</v>
          </cell>
          <cell r="AG282">
            <v>3</v>
          </cell>
          <cell r="AH282">
            <v>303</v>
          </cell>
          <cell r="AI282">
            <v>293</v>
          </cell>
          <cell r="AJ282">
            <v>0.01</v>
          </cell>
          <cell r="AK282" t="str">
            <v>A</v>
          </cell>
          <cell r="AL282">
            <v>3.4249995736119487</v>
          </cell>
          <cell r="AM282"/>
        </row>
        <row r="283">
          <cell r="C283">
            <v>60105</v>
          </cell>
          <cell r="D283" t="str">
            <v>BIOSTUDIO</v>
          </cell>
          <cell r="F283">
            <v>77763.000000000015</v>
          </cell>
          <cell r="G283">
            <v>273534</v>
          </cell>
          <cell r="H283">
            <v>217427</v>
          </cell>
          <cell r="J283">
            <v>77744.000000000015</v>
          </cell>
          <cell r="K283">
            <v>272105</v>
          </cell>
          <cell r="L283">
            <v>216071</v>
          </cell>
          <cell r="M283">
            <v>0.01</v>
          </cell>
          <cell r="N283">
            <v>19</v>
          </cell>
          <cell r="O283">
            <v>1429</v>
          </cell>
          <cell r="P283">
            <v>1356</v>
          </cell>
          <cell r="Q283">
            <v>0.01</v>
          </cell>
          <cell r="R283">
            <v>0</v>
          </cell>
          <cell r="S283">
            <v>0</v>
          </cell>
          <cell r="T283">
            <v>0</v>
          </cell>
          <cell r="U283">
            <v>0.01</v>
          </cell>
          <cell r="V283" t="str">
            <v>A</v>
          </cell>
          <cell r="W283">
            <v>3.48</v>
          </cell>
          <cell r="Y283">
            <v>77744</v>
          </cell>
          <cell r="Z283">
            <v>272105</v>
          </cell>
          <cell r="AA283">
            <v>216071</v>
          </cell>
          <cell r="AB283">
            <v>0.01</v>
          </cell>
          <cell r="AC283">
            <v>19</v>
          </cell>
          <cell r="AD283">
            <v>1429</v>
          </cell>
          <cell r="AE283">
            <v>1356</v>
          </cell>
          <cell r="AF283">
            <v>0.01</v>
          </cell>
          <cell r="AG283">
            <v>0</v>
          </cell>
          <cell r="AH283">
            <v>0</v>
          </cell>
          <cell r="AI283">
            <v>0</v>
          </cell>
          <cell r="AJ283">
            <v>0.01</v>
          </cell>
          <cell r="AK283" t="str">
            <v>A</v>
          </cell>
          <cell r="AL283">
            <v>3.4249995736119487</v>
          </cell>
          <cell r="AM283"/>
        </row>
        <row r="284">
          <cell r="C284">
            <v>70100</v>
          </cell>
          <cell r="D284" t="str">
            <v>ALFA</v>
          </cell>
          <cell r="F284">
            <v>37505</v>
          </cell>
          <cell r="G284">
            <v>131557</v>
          </cell>
          <cell r="H284">
            <v>104512</v>
          </cell>
          <cell r="J284">
            <v>37501</v>
          </cell>
          <cell r="K284">
            <v>131255</v>
          </cell>
          <cell r="L284">
            <v>104226</v>
          </cell>
          <cell r="M284">
            <v>0.01</v>
          </cell>
          <cell r="N284">
            <v>4</v>
          </cell>
          <cell r="O284">
            <v>302</v>
          </cell>
          <cell r="P284">
            <v>286</v>
          </cell>
          <cell r="Q284">
            <v>0.01</v>
          </cell>
          <cell r="R284">
            <v>0</v>
          </cell>
          <cell r="S284">
            <v>0</v>
          </cell>
          <cell r="T284">
            <v>0</v>
          </cell>
          <cell r="U284">
            <v>0.01</v>
          </cell>
          <cell r="V284" t="str">
            <v>A</v>
          </cell>
          <cell r="W284">
            <v>3.48</v>
          </cell>
          <cell r="Y284">
            <v>37501</v>
          </cell>
          <cell r="Z284">
            <v>131255</v>
          </cell>
          <cell r="AA284">
            <v>104226</v>
          </cell>
          <cell r="AB284">
            <v>0.01</v>
          </cell>
          <cell r="AC284">
            <v>4</v>
          </cell>
          <cell r="AD284">
            <v>302</v>
          </cell>
          <cell r="AE284">
            <v>286</v>
          </cell>
          <cell r="AF284">
            <v>0.01</v>
          </cell>
          <cell r="AG284">
            <v>0</v>
          </cell>
          <cell r="AH284">
            <v>0</v>
          </cell>
          <cell r="AI284">
            <v>0</v>
          </cell>
          <cell r="AJ284">
            <v>0.01</v>
          </cell>
          <cell r="AK284" t="str">
            <v>A</v>
          </cell>
          <cell r="AL284">
            <v>3.4249995736119487</v>
          </cell>
          <cell r="AM284"/>
        </row>
        <row r="285">
          <cell r="C285">
            <v>70106</v>
          </cell>
          <cell r="D285" t="str">
            <v>BIODIAGNOSTICA S. M.</v>
          </cell>
          <cell r="F285">
            <v>37972.999999999993</v>
          </cell>
          <cell r="G285">
            <v>132905</v>
          </cell>
          <cell r="H285">
            <v>105536</v>
          </cell>
          <cell r="J285">
            <v>37972.999999999993</v>
          </cell>
          <cell r="K285">
            <v>132905</v>
          </cell>
          <cell r="L285">
            <v>105536</v>
          </cell>
          <cell r="M285">
            <v>0.01</v>
          </cell>
          <cell r="N285">
            <v>0</v>
          </cell>
          <cell r="O285">
            <v>0</v>
          </cell>
          <cell r="P285">
            <v>0</v>
          </cell>
          <cell r="Q285">
            <v>0.01</v>
          </cell>
          <cell r="R285">
            <v>0</v>
          </cell>
          <cell r="S285">
            <v>0</v>
          </cell>
          <cell r="T285">
            <v>0</v>
          </cell>
          <cell r="U285">
            <v>0.01</v>
          </cell>
          <cell r="V285" t="str">
            <v>A</v>
          </cell>
          <cell r="W285">
            <v>3.48</v>
          </cell>
          <cell r="Y285">
            <v>37973</v>
          </cell>
          <cell r="Z285">
            <v>132905</v>
          </cell>
          <cell r="AA285">
            <v>105536</v>
          </cell>
          <cell r="AB285">
            <v>0.01</v>
          </cell>
          <cell r="AC285">
            <v>0</v>
          </cell>
          <cell r="AD285">
            <v>0</v>
          </cell>
          <cell r="AE285">
            <v>0</v>
          </cell>
          <cell r="AF285">
            <v>0.01</v>
          </cell>
          <cell r="AG285">
            <v>0</v>
          </cell>
          <cell r="AH285">
            <v>0</v>
          </cell>
          <cell r="AI285">
            <v>0</v>
          </cell>
          <cell r="AJ285">
            <v>0.01</v>
          </cell>
          <cell r="AK285" t="str">
            <v>A</v>
          </cell>
          <cell r="AL285">
            <v>3.4249995736119487</v>
          </cell>
          <cell r="AM285"/>
        </row>
        <row r="286">
          <cell r="C286">
            <v>70109</v>
          </cell>
          <cell r="D286" t="str">
            <v>CRESCENZI</v>
          </cell>
          <cell r="F286">
            <v>99957</v>
          </cell>
          <cell r="G286">
            <v>351104.72000000003</v>
          </cell>
          <cell r="H286">
            <v>279022.48</v>
          </cell>
          <cell r="J286">
            <v>99943</v>
          </cell>
          <cell r="K286">
            <v>349797.94</v>
          </cell>
          <cell r="L286">
            <v>277765.17</v>
          </cell>
          <cell r="M286">
            <v>0.01</v>
          </cell>
          <cell r="N286">
            <v>5</v>
          </cell>
          <cell r="O286">
            <v>376.14</v>
          </cell>
          <cell r="P286">
            <v>357.08</v>
          </cell>
          <cell r="Q286">
            <v>0.01</v>
          </cell>
          <cell r="R286">
            <v>9</v>
          </cell>
          <cell r="S286">
            <v>930.64</v>
          </cell>
          <cell r="T286">
            <v>900.23</v>
          </cell>
          <cell r="U286">
            <v>0.01</v>
          </cell>
          <cell r="V286" t="str">
            <v>A</v>
          </cell>
          <cell r="W286">
            <v>3.48</v>
          </cell>
          <cell r="Y286">
            <v>99943</v>
          </cell>
          <cell r="Z286">
            <v>349797.94</v>
          </cell>
          <cell r="AA286">
            <v>277765.17</v>
          </cell>
          <cell r="AB286">
            <v>0.01</v>
          </cell>
          <cell r="AC286">
            <v>5</v>
          </cell>
          <cell r="AD286">
            <v>376.14</v>
          </cell>
          <cell r="AE286">
            <v>357.08</v>
          </cell>
          <cell r="AF286">
            <v>0.01</v>
          </cell>
          <cell r="AG286">
            <v>9</v>
          </cell>
          <cell r="AH286">
            <v>930.64</v>
          </cell>
          <cell r="AI286">
            <v>900.23</v>
          </cell>
          <cell r="AJ286">
            <v>0.01</v>
          </cell>
          <cell r="AK286" t="str">
            <v>A</v>
          </cell>
          <cell r="AL286">
            <v>3.4249995736119487</v>
          </cell>
          <cell r="AM286"/>
        </row>
        <row r="287">
          <cell r="C287">
            <v>70110</v>
          </cell>
          <cell r="D287" t="str">
            <v>LA SALUTE</v>
          </cell>
          <cell r="F287">
            <v>63095.000000000015</v>
          </cell>
          <cell r="G287">
            <v>251563.00000000003</v>
          </cell>
          <cell r="H287">
            <v>202656</v>
          </cell>
          <cell r="J287">
            <v>62862.000000000015</v>
          </cell>
          <cell r="K287">
            <v>233219.00000000003</v>
          </cell>
          <cell r="L287">
            <v>185193</v>
          </cell>
          <cell r="M287">
            <v>0.01</v>
          </cell>
          <cell r="N287">
            <v>206</v>
          </cell>
          <cell r="O287">
            <v>15436</v>
          </cell>
          <cell r="P287">
            <v>14651</v>
          </cell>
          <cell r="Q287">
            <v>1.4999999999999999E-2</v>
          </cell>
          <cell r="R287">
            <v>27</v>
          </cell>
          <cell r="S287">
            <v>2908</v>
          </cell>
          <cell r="T287">
            <v>2812</v>
          </cell>
          <cell r="U287">
            <v>0.01</v>
          </cell>
          <cell r="V287" t="str">
            <v>B</v>
          </cell>
          <cell r="W287">
            <v>3.54</v>
          </cell>
          <cell r="Y287">
            <v>62862</v>
          </cell>
          <cell r="Z287">
            <v>233219</v>
          </cell>
          <cell r="AA287">
            <v>185193</v>
          </cell>
          <cell r="AB287">
            <v>0.01</v>
          </cell>
          <cell r="AC287">
            <v>206</v>
          </cell>
          <cell r="AD287">
            <v>15436</v>
          </cell>
          <cell r="AE287">
            <v>14651</v>
          </cell>
          <cell r="AF287">
            <v>0.01</v>
          </cell>
          <cell r="AG287">
            <v>27</v>
          </cell>
          <cell r="AH287">
            <v>2908</v>
          </cell>
          <cell r="AI287">
            <v>2812</v>
          </cell>
          <cell r="AJ287">
            <v>0.01</v>
          </cell>
          <cell r="AK287" t="str">
            <v>B</v>
          </cell>
          <cell r="AL287">
            <v>3.6172470837149531</v>
          </cell>
          <cell r="AM287"/>
        </row>
        <row r="288">
          <cell r="C288">
            <v>70111</v>
          </cell>
          <cell r="D288" t="str">
            <v>MICRON</v>
          </cell>
          <cell r="F288">
            <v>58721</v>
          </cell>
          <cell r="G288">
            <v>206012</v>
          </cell>
          <cell r="H288">
            <v>163668</v>
          </cell>
          <cell r="J288">
            <v>58714</v>
          </cell>
          <cell r="K288">
            <v>205500</v>
          </cell>
          <cell r="L288">
            <v>163182</v>
          </cell>
          <cell r="M288">
            <v>0.01</v>
          </cell>
          <cell r="N288">
            <v>7</v>
          </cell>
          <cell r="O288">
            <v>512</v>
          </cell>
          <cell r="P288">
            <v>486</v>
          </cell>
          <cell r="Q288">
            <v>0.01</v>
          </cell>
          <cell r="R288">
            <v>0</v>
          </cell>
          <cell r="S288">
            <v>0</v>
          </cell>
          <cell r="T288">
            <v>0</v>
          </cell>
          <cell r="U288">
            <v>0.01</v>
          </cell>
          <cell r="V288" t="str">
            <v>A</v>
          </cell>
          <cell r="W288">
            <v>3.48</v>
          </cell>
          <cell r="Y288">
            <v>58714</v>
          </cell>
          <cell r="Z288">
            <v>205500</v>
          </cell>
          <cell r="AA288">
            <v>163182</v>
          </cell>
          <cell r="AB288">
            <v>0.01</v>
          </cell>
          <cell r="AC288">
            <v>7</v>
          </cell>
          <cell r="AD288">
            <v>512</v>
          </cell>
          <cell r="AE288">
            <v>486</v>
          </cell>
          <cell r="AF288">
            <v>0.01</v>
          </cell>
          <cell r="AG288">
            <v>0</v>
          </cell>
          <cell r="AH288">
            <v>0</v>
          </cell>
          <cell r="AI288">
            <v>0</v>
          </cell>
          <cell r="AJ288">
            <v>0.01</v>
          </cell>
          <cell r="AK288" t="str">
            <v>A</v>
          </cell>
          <cell r="AL288">
            <v>3.4249995736119487</v>
          </cell>
          <cell r="AM288"/>
        </row>
        <row r="289">
          <cell r="C289">
            <v>70113</v>
          </cell>
          <cell r="D289" t="str">
            <v>BIOGEN</v>
          </cell>
          <cell r="F289">
            <v>53588.000000000007</v>
          </cell>
          <cell r="G289">
            <v>198887</v>
          </cell>
          <cell r="H289">
            <v>159777</v>
          </cell>
          <cell r="J289">
            <v>53430.000000000007</v>
          </cell>
          <cell r="K289">
            <v>187004</v>
          </cell>
          <cell r="L289">
            <v>148495</v>
          </cell>
          <cell r="M289">
            <v>0.01</v>
          </cell>
          <cell r="N289">
            <v>156</v>
          </cell>
          <cell r="O289">
            <v>11703</v>
          </cell>
          <cell r="P289">
            <v>11108</v>
          </cell>
          <cell r="Q289">
            <v>0.01</v>
          </cell>
          <cell r="R289">
            <v>2</v>
          </cell>
          <cell r="S289">
            <v>180</v>
          </cell>
          <cell r="T289">
            <v>174</v>
          </cell>
          <cell r="U289">
            <v>0.01</v>
          </cell>
          <cell r="V289" t="str">
            <v>A</v>
          </cell>
          <cell r="W289">
            <v>3.48</v>
          </cell>
          <cell r="Y289">
            <v>53430</v>
          </cell>
          <cell r="Z289">
            <v>187004</v>
          </cell>
          <cell r="AA289">
            <v>148495</v>
          </cell>
          <cell r="AB289">
            <v>0.01</v>
          </cell>
          <cell r="AC289">
            <v>156</v>
          </cell>
          <cell r="AD289">
            <v>11703</v>
          </cell>
          <cell r="AE289">
            <v>11108</v>
          </cell>
          <cell r="AF289">
            <v>0.01</v>
          </cell>
          <cell r="AG289">
            <v>2</v>
          </cell>
          <cell r="AH289">
            <v>180</v>
          </cell>
          <cell r="AI289">
            <v>174</v>
          </cell>
          <cell r="AJ289">
            <v>0.01</v>
          </cell>
          <cell r="AK289" t="str">
            <v>A</v>
          </cell>
          <cell r="AL289">
            <v>3.4249995736119487</v>
          </cell>
          <cell r="AM289"/>
        </row>
        <row r="290">
          <cell r="C290">
            <v>80102</v>
          </cell>
          <cell r="D290" t="str">
            <v>FRA G. SASSO</v>
          </cell>
          <cell r="F290">
            <v>28595.999999999996</v>
          </cell>
          <cell r="G290">
            <v>100114</v>
          </cell>
          <cell r="H290">
            <v>79502</v>
          </cell>
          <cell r="J290">
            <v>28595.999999999996</v>
          </cell>
          <cell r="K290">
            <v>100087</v>
          </cell>
          <cell r="L290">
            <v>79476</v>
          </cell>
          <cell r="M290">
            <v>0.01</v>
          </cell>
          <cell r="N290">
            <v>0</v>
          </cell>
          <cell r="O290">
            <v>27</v>
          </cell>
          <cell r="P290">
            <v>26</v>
          </cell>
          <cell r="Q290">
            <v>0.01</v>
          </cell>
          <cell r="R290">
            <v>0</v>
          </cell>
          <cell r="S290">
            <v>0</v>
          </cell>
          <cell r="T290">
            <v>0</v>
          </cell>
          <cell r="U290">
            <v>0.01</v>
          </cell>
          <cell r="V290" t="str">
            <v>A</v>
          </cell>
          <cell r="W290">
            <v>3.48</v>
          </cell>
          <cell r="Y290">
            <v>28596</v>
          </cell>
          <cell r="Z290">
            <v>100087</v>
          </cell>
          <cell r="AA290">
            <v>79476</v>
          </cell>
          <cell r="AB290">
            <v>0.01</v>
          </cell>
          <cell r="AC290">
            <v>0</v>
          </cell>
          <cell r="AD290">
            <v>27</v>
          </cell>
          <cell r="AE290">
            <v>26</v>
          </cell>
          <cell r="AF290">
            <v>0.01</v>
          </cell>
          <cell r="AG290">
            <v>0</v>
          </cell>
          <cell r="AH290">
            <v>0</v>
          </cell>
          <cell r="AI290">
            <v>0</v>
          </cell>
          <cell r="AJ290">
            <v>0.01</v>
          </cell>
          <cell r="AK290" t="str">
            <v>A</v>
          </cell>
          <cell r="AL290">
            <v>3.4249995736119487</v>
          </cell>
          <cell r="AM290"/>
        </row>
        <row r="291">
          <cell r="C291">
            <v>102700</v>
          </cell>
          <cell r="D291" t="str">
            <v>ROCCO</v>
          </cell>
          <cell r="F291">
            <v>62985.000000000007</v>
          </cell>
          <cell r="G291">
            <v>229624</v>
          </cell>
          <cell r="H291">
            <v>183850</v>
          </cell>
          <cell r="J291">
            <v>62862.000000000007</v>
          </cell>
          <cell r="K291">
            <v>220016</v>
          </cell>
          <cell r="L291">
            <v>174709</v>
          </cell>
          <cell r="M291">
            <v>0.01</v>
          </cell>
          <cell r="N291">
            <v>112</v>
          </cell>
          <cell r="O291">
            <v>8409</v>
          </cell>
          <cell r="P291">
            <v>7982</v>
          </cell>
          <cell r="Q291">
            <v>0.01</v>
          </cell>
          <cell r="R291">
            <v>11</v>
          </cell>
          <cell r="S291">
            <v>1199</v>
          </cell>
          <cell r="T291">
            <v>1159</v>
          </cell>
          <cell r="U291">
            <v>0.01</v>
          </cell>
          <cell r="V291" t="str">
            <v>A</v>
          </cell>
          <cell r="W291">
            <v>3.48</v>
          </cell>
          <cell r="Y291">
            <v>62862</v>
          </cell>
          <cell r="Z291">
            <v>220016</v>
          </cell>
          <cell r="AA291">
            <v>174709</v>
          </cell>
          <cell r="AB291">
            <v>0.01</v>
          </cell>
          <cell r="AC291">
            <v>112</v>
          </cell>
          <cell r="AD291">
            <v>8409</v>
          </cell>
          <cell r="AE291">
            <v>7982</v>
          </cell>
          <cell r="AF291">
            <v>0.01</v>
          </cell>
          <cell r="AG291">
            <v>11</v>
          </cell>
          <cell r="AH291">
            <v>1199</v>
          </cell>
          <cell r="AI291">
            <v>1159</v>
          </cell>
          <cell r="AJ291">
            <v>0.01</v>
          </cell>
          <cell r="AK291" t="str">
            <v>A</v>
          </cell>
          <cell r="AL291">
            <v>3.4249995736119487</v>
          </cell>
          <cell r="AM291"/>
        </row>
        <row r="292">
          <cell r="C292">
            <v>103000</v>
          </cell>
          <cell r="D292" t="str">
            <v>IGEA</v>
          </cell>
          <cell r="F292">
            <v>63609.999999999993</v>
          </cell>
          <cell r="G292">
            <v>222846.99999999997</v>
          </cell>
          <cell r="H292">
            <v>176992</v>
          </cell>
          <cell r="J292">
            <v>63606.999999999993</v>
          </cell>
          <cell r="K292">
            <v>222622.99999999997</v>
          </cell>
          <cell r="L292">
            <v>176779</v>
          </cell>
          <cell r="M292">
            <v>0.01</v>
          </cell>
          <cell r="N292">
            <v>3</v>
          </cell>
          <cell r="O292">
            <v>224</v>
          </cell>
          <cell r="P292">
            <v>213</v>
          </cell>
          <cell r="Q292">
            <v>0.01</v>
          </cell>
          <cell r="R292">
            <v>0</v>
          </cell>
          <cell r="S292">
            <v>0</v>
          </cell>
          <cell r="T292">
            <v>0</v>
          </cell>
          <cell r="U292">
            <v>0.01</v>
          </cell>
          <cell r="V292" t="str">
            <v>A</v>
          </cell>
          <cell r="W292">
            <v>3.48</v>
          </cell>
          <cell r="Y292">
            <v>63607</v>
          </cell>
          <cell r="Z292">
            <v>222623</v>
          </cell>
          <cell r="AA292">
            <v>176779</v>
          </cell>
          <cell r="AB292">
            <v>0.01</v>
          </cell>
          <cell r="AC292">
            <v>3</v>
          </cell>
          <cell r="AD292">
            <v>224</v>
          </cell>
          <cell r="AE292">
            <v>213</v>
          </cell>
          <cell r="AF292">
            <v>0.01</v>
          </cell>
          <cell r="AG292">
            <v>0</v>
          </cell>
          <cell r="AH292">
            <v>0</v>
          </cell>
          <cell r="AI292">
            <v>0</v>
          </cell>
          <cell r="AJ292">
            <v>0.01</v>
          </cell>
          <cell r="AK292" t="str">
            <v>A</v>
          </cell>
          <cell r="AL292">
            <v>3.4249995736119487</v>
          </cell>
          <cell r="AM292"/>
        </row>
        <row r="293">
          <cell r="C293">
            <v>103200</v>
          </cell>
          <cell r="D293" t="str">
            <v>EHRLICH</v>
          </cell>
          <cell r="E293"/>
          <cell r="F293">
            <v>4864</v>
          </cell>
          <cell r="G293">
            <v>16271.92</v>
          </cell>
          <cell r="H293">
            <v>13370.47</v>
          </cell>
          <cell r="I293"/>
          <cell r="J293">
            <v>4864</v>
          </cell>
          <cell r="K293">
            <v>16271.92</v>
          </cell>
          <cell r="L293">
            <v>13370.47</v>
          </cell>
          <cell r="M293"/>
          <cell r="N293">
            <v>0</v>
          </cell>
          <cell r="O293">
            <v>0</v>
          </cell>
          <cell r="P293">
            <v>0</v>
          </cell>
          <cell r="Q293"/>
          <cell r="R293">
            <v>0</v>
          </cell>
          <cell r="S293">
            <v>0</v>
          </cell>
          <cell r="T293">
            <v>0</v>
          </cell>
          <cell r="U293"/>
          <cell r="V293" t="str">
            <v>A</v>
          </cell>
          <cell r="W293">
            <v>3.48</v>
          </cell>
          <cell r="Y293">
            <v>98457</v>
          </cell>
          <cell r="Z293">
            <v>344601</v>
          </cell>
          <cell r="AA293">
            <v>273638</v>
          </cell>
          <cell r="AB293">
            <v>0.01</v>
          </cell>
          <cell r="AC293">
            <v>9</v>
          </cell>
          <cell r="AD293">
            <v>678</v>
          </cell>
          <cell r="AE293">
            <v>643</v>
          </cell>
          <cell r="AF293">
            <v>0.01</v>
          </cell>
          <cell r="AG293">
            <v>17</v>
          </cell>
          <cell r="AH293">
            <v>1838</v>
          </cell>
          <cell r="AI293">
            <v>1777</v>
          </cell>
          <cell r="AJ293">
            <v>0.01</v>
          </cell>
          <cell r="AK293" t="str">
            <v>A</v>
          </cell>
          <cell r="AL293">
            <v>3.4249995736119487</v>
          </cell>
          <cell r="AM293"/>
        </row>
        <row r="294">
          <cell r="C294">
            <v>103700</v>
          </cell>
          <cell r="D294" t="str">
            <v>OMIKRON</v>
          </cell>
          <cell r="F294">
            <v>8962.25</v>
          </cell>
          <cell r="G294">
            <v>31592</v>
          </cell>
          <cell r="H294">
            <v>25123.5</v>
          </cell>
          <cell r="J294">
            <v>8959.5</v>
          </cell>
          <cell r="K294">
            <v>31358.5</v>
          </cell>
          <cell r="L294">
            <v>24901</v>
          </cell>
          <cell r="M294">
            <v>0.01</v>
          </cell>
          <cell r="N294">
            <v>2.25</v>
          </cell>
          <cell r="O294">
            <v>174.5</v>
          </cell>
          <cell r="P294">
            <v>165.5</v>
          </cell>
          <cell r="Q294">
            <v>0.01</v>
          </cell>
          <cell r="R294">
            <v>0.5</v>
          </cell>
          <cell r="S294">
            <v>59.000000000000007</v>
          </cell>
          <cell r="T294">
            <v>57</v>
          </cell>
          <cell r="U294">
            <v>0.01</v>
          </cell>
          <cell r="V294" t="str">
            <v>A</v>
          </cell>
          <cell r="W294">
            <v>3.48</v>
          </cell>
          <cell r="Y294">
            <v>35838</v>
          </cell>
          <cell r="Z294">
            <v>125434</v>
          </cell>
          <cell r="AA294">
            <v>99604</v>
          </cell>
          <cell r="AB294">
            <v>0.01</v>
          </cell>
          <cell r="AC294">
            <v>9</v>
          </cell>
          <cell r="AD294">
            <v>698</v>
          </cell>
          <cell r="AE294">
            <v>662</v>
          </cell>
          <cell r="AF294">
            <v>0.01</v>
          </cell>
          <cell r="AG294">
            <v>2</v>
          </cell>
          <cell r="AH294">
            <v>236</v>
          </cell>
          <cell r="AI294">
            <v>228</v>
          </cell>
          <cell r="AJ294">
            <v>0.01</v>
          </cell>
          <cell r="AK294" t="str">
            <v>A</v>
          </cell>
          <cell r="AL294">
            <v>3.4249995736119487</v>
          </cell>
          <cell r="AM294"/>
        </row>
        <row r="295">
          <cell r="C295">
            <v>307300</v>
          </cell>
          <cell r="D295" t="str">
            <v>SALUS (Pappacena)</v>
          </cell>
          <cell r="F295">
            <v>42057.000000000007</v>
          </cell>
          <cell r="G295">
            <v>147482</v>
          </cell>
          <cell r="H295">
            <v>117157</v>
          </cell>
          <cell r="J295">
            <v>42053.000000000007</v>
          </cell>
          <cell r="K295">
            <v>147186</v>
          </cell>
          <cell r="L295">
            <v>116876</v>
          </cell>
          <cell r="M295">
            <v>0.01</v>
          </cell>
          <cell r="N295">
            <v>4</v>
          </cell>
          <cell r="O295">
            <v>296</v>
          </cell>
          <cell r="P295">
            <v>281</v>
          </cell>
          <cell r="Q295">
            <v>0.01</v>
          </cell>
          <cell r="R295">
            <v>0</v>
          </cell>
          <cell r="S295">
            <v>0</v>
          </cell>
          <cell r="T295">
            <v>0</v>
          </cell>
          <cell r="U295">
            <v>0.01</v>
          </cell>
          <cell r="V295" t="str">
            <v>A</v>
          </cell>
          <cell r="W295">
            <v>3.48</v>
          </cell>
          <cell r="Y295">
            <v>42053</v>
          </cell>
          <cell r="Z295">
            <v>147186</v>
          </cell>
          <cell r="AA295">
            <v>116876</v>
          </cell>
          <cell r="AB295">
            <v>0.01</v>
          </cell>
          <cell r="AC295">
            <v>4</v>
          </cell>
          <cell r="AD295">
            <v>296</v>
          </cell>
          <cell r="AE295">
            <v>281</v>
          </cell>
          <cell r="AF295">
            <v>0.01</v>
          </cell>
          <cell r="AG295">
            <v>0</v>
          </cell>
          <cell r="AH295">
            <v>0</v>
          </cell>
          <cell r="AI295">
            <v>0</v>
          </cell>
          <cell r="AJ295">
            <v>0.01</v>
          </cell>
          <cell r="AK295" t="str">
            <v>A</v>
          </cell>
          <cell r="AL295">
            <v>3.4249995736119487</v>
          </cell>
          <cell r="AM295"/>
        </row>
        <row r="296">
          <cell r="C296">
            <v>409600</v>
          </cell>
          <cell r="D296" t="str">
            <v>BIOANALISI</v>
          </cell>
          <cell r="F296">
            <v>23290</v>
          </cell>
          <cell r="G296">
            <v>81519</v>
          </cell>
          <cell r="H296">
            <v>64733</v>
          </cell>
          <cell r="J296">
            <v>23290</v>
          </cell>
          <cell r="K296">
            <v>81515</v>
          </cell>
          <cell r="L296">
            <v>64729</v>
          </cell>
          <cell r="M296">
            <v>0.01</v>
          </cell>
          <cell r="N296">
            <v>0</v>
          </cell>
          <cell r="O296">
            <v>4</v>
          </cell>
          <cell r="P296">
            <v>4</v>
          </cell>
          <cell r="Q296">
            <v>0.01</v>
          </cell>
          <cell r="R296">
            <v>0</v>
          </cell>
          <cell r="S296">
            <v>0</v>
          </cell>
          <cell r="T296">
            <v>0</v>
          </cell>
          <cell r="U296">
            <v>0.01</v>
          </cell>
          <cell r="V296" t="str">
            <v>A</v>
          </cell>
          <cell r="W296">
            <v>3.48</v>
          </cell>
          <cell r="Y296">
            <v>23290</v>
          </cell>
          <cell r="Z296">
            <v>81515</v>
          </cell>
          <cell r="AA296">
            <v>64729</v>
          </cell>
          <cell r="AB296">
            <v>0.01</v>
          </cell>
          <cell r="AC296">
            <v>0</v>
          </cell>
          <cell r="AD296">
            <v>4</v>
          </cell>
          <cell r="AE296">
            <v>4</v>
          </cell>
          <cell r="AF296">
            <v>0.01</v>
          </cell>
          <cell r="AG296">
            <v>0</v>
          </cell>
          <cell r="AH296">
            <v>0</v>
          </cell>
          <cell r="AI296">
            <v>0</v>
          </cell>
          <cell r="AJ296">
            <v>0.01</v>
          </cell>
          <cell r="AK296" t="str">
            <v>A</v>
          </cell>
          <cell r="AL296">
            <v>3.4249995736119487</v>
          </cell>
          <cell r="AM296"/>
        </row>
        <row r="297">
          <cell r="C297">
            <v>470800</v>
          </cell>
          <cell r="D297" t="str">
            <v>MEDICAL CONTROL</v>
          </cell>
          <cell r="F297">
            <v>60821.999999999993</v>
          </cell>
          <cell r="G297">
            <v>212946.99999999997</v>
          </cell>
          <cell r="H297">
            <v>169107</v>
          </cell>
          <cell r="J297">
            <v>60820.999999999993</v>
          </cell>
          <cell r="K297">
            <v>212872.99999999997</v>
          </cell>
          <cell r="L297">
            <v>169037</v>
          </cell>
          <cell r="M297">
            <v>0.01</v>
          </cell>
          <cell r="N297">
            <v>1</v>
          </cell>
          <cell r="O297">
            <v>74</v>
          </cell>
          <cell r="P297">
            <v>70</v>
          </cell>
          <cell r="Q297">
            <v>0.01</v>
          </cell>
          <cell r="R297">
            <v>0</v>
          </cell>
          <cell r="S297">
            <v>0</v>
          </cell>
          <cell r="T297">
            <v>0</v>
          </cell>
          <cell r="U297">
            <v>0.01</v>
          </cell>
          <cell r="V297" t="str">
            <v>A</v>
          </cell>
          <cell r="W297">
            <v>3.48</v>
          </cell>
          <cell r="Y297">
            <v>60821</v>
          </cell>
          <cell r="Z297">
            <v>212873</v>
          </cell>
          <cell r="AA297">
            <v>169037</v>
          </cell>
          <cell r="AB297">
            <v>0.01</v>
          </cell>
          <cell r="AC297">
            <v>1</v>
          </cell>
          <cell r="AD297">
            <v>74</v>
          </cell>
          <cell r="AE297">
            <v>70</v>
          </cell>
          <cell r="AF297">
            <v>0.01</v>
          </cell>
          <cell r="AG297">
            <v>0</v>
          </cell>
          <cell r="AH297">
            <v>0</v>
          </cell>
          <cell r="AI297">
            <v>0</v>
          </cell>
          <cell r="AJ297">
            <v>0.01</v>
          </cell>
          <cell r="AK297" t="str">
            <v>A</v>
          </cell>
          <cell r="AL297">
            <v>3.4249995736119487</v>
          </cell>
          <cell r="AM297"/>
        </row>
        <row r="298">
          <cell r="C298">
            <v>471000</v>
          </cell>
          <cell r="D298" t="str">
            <v>BIOCENTRO (Vassallo)</v>
          </cell>
          <cell r="F298">
            <v>25593</v>
          </cell>
          <cell r="G298">
            <v>89585</v>
          </cell>
          <cell r="H298">
            <v>71139</v>
          </cell>
          <cell r="J298">
            <v>25593</v>
          </cell>
          <cell r="K298">
            <v>89576</v>
          </cell>
          <cell r="L298">
            <v>71130</v>
          </cell>
          <cell r="M298">
            <v>0.01</v>
          </cell>
          <cell r="N298">
            <v>0</v>
          </cell>
          <cell r="O298">
            <v>9</v>
          </cell>
          <cell r="P298">
            <v>9</v>
          </cell>
          <cell r="Q298">
            <v>0.01</v>
          </cell>
          <cell r="R298">
            <v>0</v>
          </cell>
          <cell r="S298">
            <v>0</v>
          </cell>
          <cell r="T298">
            <v>0</v>
          </cell>
          <cell r="U298">
            <v>0.01</v>
          </cell>
          <cell r="V298" t="str">
            <v>A</v>
          </cell>
          <cell r="W298">
            <v>3.48</v>
          </cell>
          <cell r="Y298">
            <v>25593</v>
          </cell>
          <cell r="Z298">
            <v>89576</v>
          </cell>
          <cell r="AA298">
            <v>71130</v>
          </cell>
          <cell r="AB298">
            <v>0.01</v>
          </cell>
          <cell r="AC298">
            <v>0</v>
          </cell>
          <cell r="AD298">
            <v>9</v>
          </cell>
          <cell r="AE298">
            <v>9</v>
          </cell>
          <cell r="AF298">
            <v>0.01</v>
          </cell>
          <cell r="AG298">
            <v>0</v>
          </cell>
          <cell r="AH298">
            <v>0</v>
          </cell>
          <cell r="AI298">
            <v>0</v>
          </cell>
          <cell r="AJ298">
            <v>0.01</v>
          </cell>
          <cell r="AK298" t="str">
            <v>A</v>
          </cell>
          <cell r="AL298">
            <v>3.4249995736119487</v>
          </cell>
          <cell r="AM298"/>
        </row>
        <row r="299">
          <cell r="C299">
            <v>570000</v>
          </cell>
          <cell r="D299" t="str">
            <v>BUSLAB</v>
          </cell>
          <cell r="F299">
            <v>19340</v>
          </cell>
          <cell r="G299">
            <v>67698</v>
          </cell>
          <cell r="H299">
            <v>53759</v>
          </cell>
          <cell r="J299">
            <v>19340</v>
          </cell>
          <cell r="K299">
            <v>67690</v>
          </cell>
          <cell r="L299">
            <v>53751</v>
          </cell>
          <cell r="M299">
            <v>0.01</v>
          </cell>
          <cell r="N299">
            <v>0</v>
          </cell>
          <cell r="O299">
            <v>8</v>
          </cell>
          <cell r="P299">
            <v>8</v>
          </cell>
          <cell r="Q299">
            <v>0.01</v>
          </cell>
          <cell r="R299">
            <v>0</v>
          </cell>
          <cell r="S299">
            <v>0</v>
          </cell>
          <cell r="T299">
            <v>0</v>
          </cell>
          <cell r="U299">
            <v>0.01</v>
          </cell>
          <cell r="V299" t="str">
            <v>A</v>
          </cell>
          <cell r="W299">
            <v>3.48</v>
          </cell>
          <cell r="Y299">
            <v>19340</v>
          </cell>
          <cell r="Z299">
            <v>67690</v>
          </cell>
          <cell r="AA299">
            <v>53751</v>
          </cell>
          <cell r="AB299">
            <v>0.01</v>
          </cell>
          <cell r="AC299">
            <v>0</v>
          </cell>
          <cell r="AD299">
            <v>8</v>
          </cell>
          <cell r="AE299">
            <v>8</v>
          </cell>
          <cell r="AF299">
            <v>0.01</v>
          </cell>
          <cell r="AG299">
            <v>0</v>
          </cell>
          <cell r="AH299">
            <v>0</v>
          </cell>
          <cell r="AI299">
            <v>0</v>
          </cell>
          <cell r="AJ299">
            <v>0.01</v>
          </cell>
          <cell r="AK299" t="str">
            <v>A</v>
          </cell>
          <cell r="AL299">
            <v>3.4249995736119487</v>
          </cell>
          <cell r="AM299"/>
        </row>
        <row r="300">
          <cell r="C300">
            <v>571200</v>
          </cell>
          <cell r="D300" t="str">
            <v>SALUS C.D.C.</v>
          </cell>
          <cell r="F300">
            <v>18840</v>
          </cell>
          <cell r="G300">
            <v>66149</v>
          </cell>
          <cell r="H300">
            <v>52561</v>
          </cell>
          <cell r="J300">
            <v>18837</v>
          </cell>
          <cell r="K300">
            <v>65930</v>
          </cell>
          <cell r="L300">
            <v>52353</v>
          </cell>
          <cell r="M300">
            <v>0.01</v>
          </cell>
          <cell r="N300">
            <v>3</v>
          </cell>
          <cell r="O300">
            <v>219</v>
          </cell>
          <cell r="P300">
            <v>208</v>
          </cell>
          <cell r="Q300">
            <v>0.01</v>
          </cell>
          <cell r="R300">
            <v>0</v>
          </cell>
          <cell r="S300">
            <v>0</v>
          </cell>
          <cell r="T300">
            <v>0</v>
          </cell>
          <cell r="U300">
            <v>0.01</v>
          </cell>
          <cell r="V300" t="str">
            <v>A</v>
          </cell>
          <cell r="W300">
            <v>3.48</v>
          </cell>
          <cell r="Y300">
            <v>18837</v>
          </cell>
          <cell r="Z300">
            <v>65930</v>
          </cell>
          <cell r="AA300">
            <v>52353</v>
          </cell>
          <cell r="AB300">
            <v>0.01</v>
          </cell>
          <cell r="AC300">
            <v>3</v>
          </cell>
          <cell r="AD300">
            <v>219</v>
          </cell>
          <cell r="AE300">
            <v>208</v>
          </cell>
          <cell r="AF300">
            <v>0.01</v>
          </cell>
          <cell r="AG300">
            <v>0</v>
          </cell>
          <cell r="AH300">
            <v>0</v>
          </cell>
          <cell r="AI300">
            <v>0</v>
          </cell>
          <cell r="AJ300">
            <v>0.01</v>
          </cell>
          <cell r="AK300" t="str">
            <v>A</v>
          </cell>
          <cell r="AL300">
            <v>3.4249995736119487</v>
          </cell>
          <cell r="AM300"/>
        </row>
        <row r="301">
          <cell r="C301">
            <v>580301</v>
          </cell>
          <cell r="D301" t="str">
            <v>INGLESE</v>
          </cell>
          <cell r="F301">
            <v>65838</v>
          </cell>
          <cell r="G301">
            <v>230534</v>
          </cell>
          <cell r="H301">
            <v>183078</v>
          </cell>
          <cell r="J301">
            <v>65837</v>
          </cell>
          <cell r="K301">
            <v>230430</v>
          </cell>
          <cell r="L301">
            <v>182979</v>
          </cell>
          <cell r="M301">
            <v>0.01</v>
          </cell>
          <cell r="N301">
            <v>1</v>
          </cell>
          <cell r="O301">
            <v>104</v>
          </cell>
          <cell r="P301">
            <v>99</v>
          </cell>
          <cell r="Q301">
            <v>0.01</v>
          </cell>
          <cell r="R301">
            <v>0</v>
          </cell>
          <cell r="S301">
            <v>0</v>
          </cell>
          <cell r="T301">
            <v>0</v>
          </cell>
          <cell r="U301">
            <v>0.01</v>
          </cell>
          <cell r="V301" t="str">
            <v>A</v>
          </cell>
          <cell r="W301">
            <v>3.48</v>
          </cell>
          <cell r="Y301">
            <v>65837</v>
          </cell>
          <cell r="Z301">
            <v>230430</v>
          </cell>
          <cell r="AA301">
            <v>182979</v>
          </cell>
          <cell r="AB301">
            <v>0.01</v>
          </cell>
          <cell r="AC301">
            <v>1</v>
          </cell>
          <cell r="AD301">
            <v>104</v>
          </cell>
          <cell r="AE301">
            <v>99</v>
          </cell>
          <cell r="AF301">
            <v>0.01</v>
          </cell>
          <cell r="AG301">
            <v>0</v>
          </cell>
          <cell r="AH301">
            <v>0</v>
          </cell>
          <cell r="AI301">
            <v>0</v>
          </cell>
          <cell r="AJ301">
            <v>0.01</v>
          </cell>
          <cell r="AK301" t="str">
            <v>A</v>
          </cell>
          <cell r="AL301">
            <v>3.4249995736119487</v>
          </cell>
          <cell r="AM301"/>
        </row>
        <row r="302">
          <cell r="C302">
            <v>580401</v>
          </cell>
          <cell r="D302" t="str">
            <v>BIOCHIMICA</v>
          </cell>
          <cell r="F302">
            <v>81380</v>
          </cell>
          <cell r="G302">
            <v>285271</v>
          </cell>
          <cell r="H302">
            <v>226599</v>
          </cell>
          <cell r="J302">
            <v>81374</v>
          </cell>
          <cell r="K302">
            <v>284809</v>
          </cell>
          <cell r="L302">
            <v>226159</v>
          </cell>
          <cell r="M302">
            <v>0.01</v>
          </cell>
          <cell r="N302">
            <v>5</v>
          </cell>
          <cell r="O302">
            <v>386</v>
          </cell>
          <cell r="P302">
            <v>367</v>
          </cell>
          <cell r="Q302">
            <v>0.01</v>
          </cell>
          <cell r="R302">
            <v>1</v>
          </cell>
          <cell r="S302">
            <v>76</v>
          </cell>
          <cell r="T302">
            <v>73</v>
          </cell>
          <cell r="U302">
            <v>0.01</v>
          </cell>
          <cell r="V302" t="str">
            <v>A</v>
          </cell>
          <cell r="W302">
            <v>3.48</v>
          </cell>
          <cell r="Y302">
            <v>81374</v>
          </cell>
          <cell r="Z302">
            <v>284809</v>
          </cell>
          <cell r="AA302">
            <v>226159</v>
          </cell>
          <cell r="AB302">
            <v>0.01</v>
          </cell>
          <cell r="AC302">
            <v>5</v>
          </cell>
          <cell r="AD302">
            <v>386</v>
          </cell>
          <cell r="AE302">
            <v>367</v>
          </cell>
          <cell r="AF302">
            <v>0.01</v>
          </cell>
          <cell r="AG302">
            <v>1</v>
          </cell>
          <cell r="AH302">
            <v>76</v>
          </cell>
          <cell r="AI302">
            <v>73</v>
          </cell>
          <cell r="AJ302">
            <v>0.01</v>
          </cell>
          <cell r="AK302" t="str">
            <v>A</v>
          </cell>
          <cell r="AL302">
            <v>3.4249995736119487</v>
          </cell>
          <cell r="AM302"/>
        </row>
        <row r="303">
          <cell r="C303">
            <v>600201</v>
          </cell>
          <cell r="D303" t="str">
            <v>GATTO</v>
          </cell>
          <cell r="F303">
            <v>54928</v>
          </cell>
          <cell r="G303">
            <v>192251</v>
          </cell>
          <cell r="H303">
            <v>152661</v>
          </cell>
          <cell r="J303">
            <v>54928</v>
          </cell>
          <cell r="K303">
            <v>192248</v>
          </cell>
          <cell r="L303">
            <v>152659</v>
          </cell>
          <cell r="M303">
            <v>1.4999999999999999E-2</v>
          </cell>
          <cell r="N303">
            <v>0</v>
          </cell>
          <cell r="O303">
            <v>3</v>
          </cell>
          <cell r="P303">
            <v>2</v>
          </cell>
          <cell r="Q303">
            <v>0.01</v>
          </cell>
          <cell r="R303">
            <v>0</v>
          </cell>
          <cell r="S303">
            <v>0</v>
          </cell>
          <cell r="T303">
            <v>0</v>
          </cell>
          <cell r="U303">
            <v>0.01</v>
          </cell>
          <cell r="V303" t="str">
            <v>A</v>
          </cell>
          <cell r="W303">
            <v>3.48</v>
          </cell>
          <cell r="Y303">
            <v>54928</v>
          </cell>
          <cell r="Z303">
            <v>192248</v>
          </cell>
          <cell r="AA303">
            <v>152659</v>
          </cell>
          <cell r="AB303">
            <v>0.01</v>
          </cell>
          <cell r="AC303">
            <v>0</v>
          </cell>
          <cell r="AD303">
            <v>3</v>
          </cell>
          <cell r="AE303">
            <v>2</v>
          </cell>
          <cell r="AF303">
            <v>0.01</v>
          </cell>
          <cell r="AG303">
            <v>0</v>
          </cell>
          <cell r="AH303">
            <v>0</v>
          </cell>
          <cell r="AI303">
            <v>0</v>
          </cell>
          <cell r="AJ303">
            <v>0.01</v>
          </cell>
          <cell r="AK303" t="str">
            <v>A</v>
          </cell>
          <cell r="AL303">
            <v>3.4249995736119487</v>
          </cell>
          <cell r="AM303"/>
        </row>
        <row r="304">
          <cell r="C304">
            <v>600301</v>
          </cell>
          <cell r="D304" t="str">
            <v>BIOMEDICA</v>
          </cell>
          <cell r="F304">
            <v>15631.000000000002</v>
          </cell>
          <cell r="G304">
            <v>54714.000000000007</v>
          </cell>
          <cell r="H304">
            <v>43447</v>
          </cell>
          <cell r="J304">
            <v>15631.000000000002</v>
          </cell>
          <cell r="K304">
            <v>54709.000000000007</v>
          </cell>
          <cell r="L304">
            <v>43443</v>
          </cell>
          <cell r="M304">
            <v>0.01</v>
          </cell>
          <cell r="N304">
            <v>0</v>
          </cell>
          <cell r="O304">
            <v>5</v>
          </cell>
          <cell r="P304">
            <v>4</v>
          </cell>
          <cell r="Q304">
            <v>0.01</v>
          </cell>
          <cell r="R304">
            <v>0</v>
          </cell>
          <cell r="S304">
            <v>0</v>
          </cell>
          <cell r="T304">
            <v>0</v>
          </cell>
          <cell r="U304">
            <v>0.01</v>
          </cell>
          <cell r="V304" t="str">
            <v>A</v>
          </cell>
          <cell r="W304">
            <v>3.48</v>
          </cell>
          <cell r="Y304">
            <v>15631</v>
          </cell>
          <cell r="Z304">
            <v>54709</v>
          </cell>
          <cell r="AA304">
            <v>43443</v>
          </cell>
          <cell r="AB304">
            <v>0.01</v>
          </cell>
          <cell r="AC304">
            <v>0</v>
          </cell>
          <cell r="AD304">
            <v>5</v>
          </cell>
          <cell r="AE304">
            <v>4</v>
          </cell>
          <cell r="AF304">
            <v>0.01</v>
          </cell>
          <cell r="AG304">
            <v>0</v>
          </cell>
          <cell r="AH304">
            <v>0</v>
          </cell>
          <cell r="AI304">
            <v>0</v>
          </cell>
          <cell r="AJ304">
            <v>0.01</v>
          </cell>
          <cell r="AK304" t="str">
            <v>A</v>
          </cell>
          <cell r="AL304">
            <v>3.4249995736119487</v>
          </cell>
          <cell r="AM304"/>
        </row>
        <row r="305">
          <cell r="C305">
            <v>600601</v>
          </cell>
          <cell r="D305" t="str">
            <v>SANTA CHIARA</v>
          </cell>
          <cell r="F305">
            <v>140467</v>
          </cell>
          <cell r="G305">
            <v>571591</v>
          </cell>
          <cell r="H305">
            <v>465145</v>
          </cell>
          <cell r="J305">
            <v>139774</v>
          </cell>
          <cell r="K305">
            <v>504582.99999999994</v>
          </cell>
          <cell r="L305">
            <v>400676</v>
          </cell>
          <cell r="M305">
            <v>0.01</v>
          </cell>
          <cell r="N305">
            <v>237</v>
          </cell>
          <cell r="O305">
            <v>17766</v>
          </cell>
          <cell r="P305">
            <v>16864</v>
          </cell>
          <cell r="Q305">
            <v>0.01</v>
          </cell>
          <cell r="R305">
            <v>456</v>
          </cell>
          <cell r="S305">
            <v>49242</v>
          </cell>
          <cell r="T305">
            <v>47605</v>
          </cell>
          <cell r="U305">
            <v>0.01</v>
          </cell>
          <cell r="V305" t="str">
            <v>C</v>
          </cell>
          <cell r="W305">
            <v>3.65</v>
          </cell>
          <cell r="Y305">
            <v>139774</v>
          </cell>
          <cell r="Z305">
            <v>504583</v>
          </cell>
          <cell r="AA305">
            <v>400676</v>
          </cell>
          <cell r="AB305">
            <v>0.01</v>
          </cell>
          <cell r="AC305">
            <v>237</v>
          </cell>
          <cell r="AD305">
            <v>17766</v>
          </cell>
          <cell r="AE305">
            <v>16864</v>
          </cell>
          <cell r="AF305">
            <v>0.01</v>
          </cell>
          <cell r="AG305">
            <v>456</v>
          </cell>
          <cell r="AH305">
            <v>49242</v>
          </cell>
          <cell r="AI305">
            <v>47605</v>
          </cell>
          <cell r="AJ305">
            <v>4.2999999999999997E-2</v>
          </cell>
          <cell r="AK305" t="str">
            <v>C</v>
          </cell>
          <cell r="AL305">
            <v>3.5888359779356644</v>
          </cell>
          <cell r="AM305"/>
        </row>
        <row r="306">
          <cell r="C306">
            <v>600801</v>
          </cell>
          <cell r="D306" t="str">
            <v>PICCIRILLO</v>
          </cell>
          <cell r="F306"/>
          <cell r="G306"/>
          <cell r="H306"/>
          <cell r="I306"/>
          <cell r="J306"/>
          <cell r="K306"/>
          <cell r="L306"/>
          <cell r="M306">
            <v>0.01</v>
          </cell>
          <cell r="N306"/>
          <cell r="O306"/>
          <cell r="P306"/>
          <cell r="Q306">
            <v>0.01</v>
          </cell>
          <cell r="R306"/>
          <cell r="S306"/>
          <cell r="T306"/>
          <cell r="U306">
            <v>0.01</v>
          </cell>
          <cell r="V306"/>
          <cell r="W306"/>
          <cell r="Y306">
            <v>11866.666666666668</v>
          </cell>
          <cell r="Z306">
            <v>41534.17</v>
          </cell>
          <cell r="AA306">
            <v>32981.25</v>
          </cell>
          <cell r="AB306">
            <v>0.01</v>
          </cell>
          <cell r="AC306">
            <v>1</v>
          </cell>
          <cell r="AD306">
            <v>30.83</v>
          </cell>
          <cell r="AE306">
            <v>29.17</v>
          </cell>
          <cell r="AF306">
            <v>0.01</v>
          </cell>
          <cell r="AG306">
            <v>0</v>
          </cell>
          <cell r="AH306">
            <v>0</v>
          </cell>
          <cell r="AI306">
            <v>0</v>
          </cell>
          <cell r="AJ306">
            <v>0.01</v>
          </cell>
          <cell r="AK306" t="str">
            <v>A</v>
          </cell>
          <cell r="AL306">
            <v>3.4249995736119487</v>
          </cell>
          <cell r="AM306"/>
        </row>
        <row r="307">
          <cell r="C307">
            <v>601700</v>
          </cell>
          <cell r="D307" t="str">
            <v>SANTA LUCIA</v>
          </cell>
          <cell r="F307">
            <v>3693.9999999999995</v>
          </cell>
          <cell r="G307">
            <v>12931.666666666668</v>
          </cell>
          <cell r="H307">
            <v>10269.166666666666</v>
          </cell>
          <cell r="J307">
            <v>3693.833333333333</v>
          </cell>
          <cell r="K307">
            <v>12928.333333333334</v>
          </cell>
          <cell r="L307">
            <v>10266</v>
          </cell>
          <cell r="M307">
            <v>0.01</v>
          </cell>
          <cell r="N307">
            <v>0.16666666666666666</v>
          </cell>
          <cell r="O307">
            <v>3.333333333333333</v>
          </cell>
          <cell r="P307">
            <v>3.1666666666666665</v>
          </cell>
          <cell r="Q307">
            <v>0.01</v>
          </cell>
          <cell r="R307">
            <v>0</v>
          </cell>
          <cell r="S307">
            <v>0</v>
          </cell>
          <cell r="T307">
            <v>0</v>
          </cell>
          <cell r="U307">
            <v>0.01</v>
          </cell>
          <cell r="V307" t="str">
            <v>A</v>
          </cell>
          <cell r="W307">
            <v>3.48</v>
          </cell>
          <cell r="Y307">
            <v>22163</v>
          </cell>
          <cell r="Z307">
            <v>77570</v>
          </cell>
          <cell r="AA307">
            <v>61596</v>
          </cell>
          <cell r="AB307">
            <v>0.01</v>
          </cell>
          <cell r="AC307">
            <v>0</v>
          </cell>
          <cell r="AD307">
            <v>20</v>
          </cell>
          <cell r="AE307">
            <v>19</v>
          </cell>
          <cell r="AF307">
            <v>0.01</v>
          </cell>
          <cell r="AG307">
            <v>0</v>
          </cell>
          <cell r="AH307">
            <v>0</v>
          </cell>
          <cell r="AI307">
            <v>0</v>
          </cell>
          <cell r="AJ307">
            <v>0.01</v>
          </cell>
          <cell r="AK307" t="str">
            <v>A</v>
          </cell>
          <cell r="AL307">
            <v>3.4249995736119487</v>
          </cell>
          <cell r="AM307"/>
        </row>
        <row r="308">
          <cell r="C308">
            <v>620201</v>
          </cell>
          <cell r="D308" t="str">
            <v>BIOCENTER</v>
          </cell>
          <cell r="F308"/>
          <cell r="G308"/>
          <cell r="H308"/>
          <cell r="I308"/>
          <cell r="J308"/>
          <cell r="K308"/>
          <cell r="L308"/>
          <cell r="M308">
            <v>0.01</v>
          </cell>
          <cell r="N308"/>
          <cell r="O308"/>
          <cell r="P308"/>
          <cell r="Q308">
            <v>0.01</v>
          </cell>
          <cell r="R308"/>
          <cell r="S308"/>
          <cell r="T308"/>
          <cell r="U308">
            <v>0.01</v>
          </cell>
          <cell r="V308"/>
          <cell r="W308"/>
          <cell r="Y308">
            <v>16143</v>
          </cell>
          <cell r="Z308">
            <v>56501</v>
          </cell>
          <cell r="AA308">
            <v>44866</v>
          </cell>
          <cell r="AB308">
            <v>0.01</v>
          </cell>
          <cell r="AC308">
            <v>1</v>
          </cell>
          <cell r="AD308">
            <v>3</v>
          </cell>
          <cell r="AE308">
            <v>2.5</v>
          </cell>
          <cell r="AF308">
            <v>0.01</v>
          </cell>
          <cell r="AG308">
            <v>0</v>
          </cell>
          <cell r="AH308">
            <v>0</v>
          </cell>
          <cell r="AI308">
            <v>0</v>
          </cell>
          <cell r="AJ308">
            <v>0.01</v>
          </cell>
          <cell r="AK308" t="str">
            <v>A</v>
          </cell>
          <cell r="AL308">
            <v>3.4249995736119487</v>
          </cell>
          <cell r="AM308"/>
        </row>
        <row r="309">
          <cell r="C309">
            <v>630101</v>
          </cell>
          <cell r="D309" t="str">
            <v>NUOVA ALBA</v>
          </cell>
          <cell r="F309"/>
          <cell r="G309"/>
          <cell r="H309"/>
          <cell r="I309"/>
          <cell r="J309"/>
          <cell r="K309"/>
          <cell r="L309"/>
          <cell r="M309">
            <v>0.01</v>
          </cell>
          <cell r="N309"/>
          <cell r="O309"/>
          <cell r="P309"/>
          <cell r="Q309">
            <v>0.01</v>
          </cell>
          <cell r="R309"/>
          <cell r="S309"/>
          <cell r="T309"/>
          <cell r="U309">
            <v>0.01</v>
          </cell>
          <cell r="V309"/>
          <cell r="W309"/>
          <cell r="Y309">
            <v>17594.166666666668</v>
          </cell>
          <cell r="Z309">
            <v>61580.42</v>
          </cell>
          <cell r="AA309">
            <v>48899.17</v>
          </cell>
          <cell r="AB309">
            <v>0.01</v>
          </cell>
          <cell r="AC309">
            <v>1</v>
          </cell>
          <cell r="AD309">
            <v>46.67</v>
          </cell>
          <cell r="AE309">
            <v>44.17</v>
          </cell>
          <cell r="AF309">
            <v>0.01</v>
          </cell>
          <cell r="AG309">
            <v>0</v>
          </cell>
          <cell r="AH309">
            <v>0</v>
          </cell>
          <cell r="AI309">
            <v>0</v>
          </cell>
          <cell r="AJ309">
            <v>0.01</v>
          </cell>
          <cell r="AK309" t="str">
            <v>A</v>
          </cell>
          <cell r="AL309">
            <v>3.4249995736119487</v>
          </cell>
          <cell r="AM309"/>
        </row>
        <row r="310">
          <cell r="C310">
            <v>750000</v>
          </cell>
          <cell r="D310" t="str">
            <v>DIAGNOST'80</v>
          </cell>
          <cell r="F310">
            <v>102304.459759583</v>
          </cell>
          <cell r="G310">
            <v>360176.65956517361</v>
          </cell>
          <cell r="H310">
            <v>286349.8</v>
          </cell>
          <cell r="J310">
            <v>102275.459759583</v>
          </cell>
          <cell r="K310">
            <v>357964.65956517361</v>
          </cell>
          <cell r="L310">
            <v>284249.8</v>
          </cell>
          <cell r="M310">
            <v>1.4999999999999999E-2</v>
          </cell>
          <cell r="N310">
            <v>29</v>
          </cell>
          <cell r="O310">
            <v>2212</v>
          </cell>
          <cell r="P310">
            <v>2100</v>
          </cell>
          <cell r="Q310">
            <v>0.01</v>
          </cell>
          <cell r="R310">
            <v>0</v>
          </cell>
          <cell r="S310">
            <v>0</v>
          </cell>
          <cell r="T310">
            <v>0</v>
          </cell>
          <cell r="U310">
            <v>0.01</v>
          </cell>
          <cell r="V310" t="str">
            <v>A</v>
          </cell>
          <cell r="W310">
            <v>3.48</v>
          </cell>
          <cell r="Y310">
            <v>92909</v>
          </cell>
          <cell r="Z310">
            <v>325182</v>
          </cell>
          <cell r="AA310">
            <v>258218</v>
          </cell>
          <cell r="AB310">
            <v>1.2E-2</v>
          </cell>
          <cell r="AC310">
            <v>29</v>
          </cell>
          <cell r="AD310">
            <v>2212</v>
          </cell>
          <cell r="AE310">
            <v>2100</v>
          </cell>
          <cell r="AF310">
            <v>0.01</v>
          </cell>
          <cell r="AG310">
            <v>0</v>
          </cell>
          <cell r="AH310">
            <v>0</v>
          </cell>
          <cell r="AI310">
            <v>0</v>
          </cell>
          <cell r="AJ310">
            <v>0.01</v>
          </cell>
          <cell r="AK310" t="str">
            <v>A</v>
          </cell>
          <cell r="AL310">
            <v>3.4249995736119487</v>
          </cell>
          <cell r="AM310"/>
        </row>
        <row r="311">
          <cell r="C311">
            <v>805800</v>
          </cell>
          <cell r="D311" t="str">
            <v>IMMUNOTEST</v>
          </cell>
          <cell r="F311"/>
          <cell r="G311"/>
          <cell r="H311"/>
          <cell r="I311"/>
          <cell r="J311"/>
          <cell r="K311"/>
          <cell r="L311"/>
          <cell r="M311">
            <v>0.01</v>
          </cell>
          <cell r="N311"/>
          <cell r="O311"/>
          <cell r="P311"/>
          <cell r="Q311">
            <v>0.01</v>
          </cell>
          <cell r="R311"/>
          <cell r="S311"/>
          <cell r="T311"/>
          <cell r="U311">
            <v>0.01</v>
          </cell>
          <cell r="V311"/>
          <cell r="W311"/>
          <cell r="Y311">
            <v>27549</v>
          </cell>
          <cell r="Z311">
            <v>96421</v>
          </cell>
          <cell r="AA311">
            <v>76565.5</v>
          </cell>
          <cell r="AB311">
            <v>0.01</v>
          </cell>
          <cell r="AC311">
            <v>1</v>
          </cell>
          <cell r="AD311">
            <v>2.5</v>
          </cell>
          <cell r="AE311">
            <v>2</v>
          </cell>
          <cell r="AF311">
            <v>0.01</v>
          </cell>
          <cell r="AG311">
            <v>0</v>
          </cell>
          <cell r="AH311">
            <v>0</v>
          </cell>
          <cell r="AI311">
            <v>0</v>
          </cell>
          <cell r="AJ311">
            <v>0.01</v>
          </cell>
          <cell r="AK311" t="str">
            <v>A</v>
          </cell>
          <cell r="AL311">
            <v>3.4249995736119487</v>
          </cell>
          <cell r="AM311"/>
        </row>
        <row r="312">
          <cell r="C312" t="str">
            <v>AGG600</v>
          </cell>
          <cell r="D312" t="str">
            <v>BIONET</v>
          </cell>
          <cell r="F312">
            <v>181421.19760174368</v>
          </cell>
          <cell r="G312">
            <v>691909.18136080075</v>
          </cell>
          <cell r="H312">
            <v>555928.45000000007</v>
          </cell>
          <cell r="J312">
            <v>181039.19760174368</v>
          </cell>
          <cell r="K312">
            <v>653553.33136080066</v>
          </cell>
          <cell r="L312">
            <v>518969.27999999997</v>
          </cell>
          <cell r="M312">
            <v>0.01</v>
          </cell>
          <cell r="N312">
            <v>92</v>
          </cell>
          <cell r="O312">
            <v>6951.18</v>
          </cell>
          <cell r="P312">
            <v>6598.11</v>
          </cell>
          <cell r="Q312">
            <v>0.01</v>
          </cell>
          <cell r="R312">
            <v>290</v>
          </cell>
          <cell r="S312">
            <v>31404.67</v>
          </cell>
          <cell r="T312">
            <v>30361.06</v>
          </cell>
          <cell r="U312">
            <v>0.01</v>
          </cell>
          <cell r="V312" t="str">
            <v>C</v>
          </cell>
          <cell r="W312">
            <v>3.65</v>
          </cell>
          <cell r="Y312">
            <v>163409</v>
          </cell>
          <cell r="Z312">
            <v>589908.14</v>
          </cell>
          <cell r="AA312">
            <v>468430.33</v>
          </cell>
          <cell r="AB312">
            <v>0.01</v>
          </cell>
          <cell r="AC312">
            <v>92</v>
          </cell>
          <cell r="AD312">
            <v>6951.18</v>
          </cell>
          <cell r="AE312">
            <v>6598.11</v>
          </cell>
          <cell r="AF312">
            <v>1.2E-2</v>
          </cell>
          <cell r="AG312">
            <v>290</v>
          </cell>
          <cell r="AH312">
            <v>31404.67</v>
          </cell>
          <cell r="AI312">
            <v>30361.06</v>
          </cell>
          <cell r="AJ312">
            <v>0.01</v>
          </cell>
          <cell r="AK312" t="str">
            <v>C</v>
          </cell>
          <cell r="AL312">
            <v>3.5888359779356644</v>
          </cell>
          <cell r="AM312"/>
        </row>
        <row r="313">
          <cell r="C313" t="str">
            <v>AGG601</v>
          </cell>
          <cell r="D313" t="str">
            <v>I.D.R.  S.C.A.R.L.</v>
          </cell>
          <cell r="F313">
            <v>907422.16679283895</v>
          </cell>
          <cell r="G313">
            <v>4028322.0466385102</v>
          </cell>
          <cell r="H313">
            <v>3315819.871066289</v>
          </cell>
          <cell r="J313">
            <v>899103.19712765329</v>
          </cell>
          <cell r="K313">
            <v>3309162.640652596</v>
          </cell>
          <cell r="L313">
            <v>2627719.2296543578</v>
          </cell>
          <cell r="M313">
            <v>0.01</v>
          </cell>
          <cell r="N313">
            <v>5431.8696881572723</v>
          </cell>
          <cell r="O313">
            <v>407411.05679054058</v>
          </cell>
          <cell r="P313">
            <v>386708.96141193109</v>
          </cell>
          <cell r="Q313">
            <v>0.01</v>
          </cell>
          <cell r="R313">
            <v>2887.0999770284034</v>
          </cell>
          <cell r="S313">
            <v>311748.34919537365</v>
          </cell>
          <cell r="T313">
            <v>301391.68000000005</v>
          </cell>
          <cell r="U313">
            <v>3.5000000000000003E-2</v>
          </cell>
          <cell r="V313" t="str">
            <v>C</v>
          </cell>
          <cell r="W313">
            <v>3.65</v>
          </cell>
          <cell r="Y313">
            <v>1170237</v>
          </cell>
          <cell r="Z313">
            <v>4307074.62</v>
          </cell>
          <cell r="AA313">
            <v>3420134.95</v>
          </cell>
          <cell r="AB313">
            <v>0.01</v>
          </cell>
          <cell r="AC313">
            <v>5763</v>
          </cell>
          <cell r="AD313">
            <v>432247.1</v>
          </cell>
          <cell r="AE313">
            <v>410282.99141193106</v>
          </cell>
          <cell r="AF313">
            <v>0.127</v>
          </cell>
          <cell r="AG313">
            <v>3924</v>
          </cell>
          <cell r="AH313">
            <v>423712.56</v>
          </cell>
          <cell r="AI313">
            <v>409636.3</v>
          </cell>
          <cell r="AJ313">
            <v>4.7E-2</v>
          </cell>
          <cell r="AK313" t="str">
            <v>C</v>
          </cell>
          <cell r="AL313">
            <v>3.5888359779356644</v>
          </cell>
          <cell r="AM313"/>
        </row>
        <row r="314">
          <cell r="C314" t="str">
            <v>AGG602</v>
          </cell>
          <cell r="D314" t="str">
            <v>CON. LAB. Salernitani</v>
          </cell>
          <cell r="F314">
            <v>151406.16887059298</v>
          </cell>
          <cell r="G314">
            <v>546986.88211097452</v>
          </cell>
          <cell r="H314">
            <v>437149.9</v>
          </cell>
          <cell r="J314">
            <v>151175.16887059298</v>
          </cell>
          <cell r="K314">
            <v>529110.88211097452</v>
          </cell>
          <cell r="L314">
            <v>420152.9</v>
          </cell>
          <cell r="M314">
            <v>0.01</v>
          </cell>
          <cell r="N314">
            <v>215</v>
          </cell>
          <cell r="O314">
            <v>16158</v>
          </cell>
          <cell r="P314">
            <v>15337</v>
          </cell>
          <cell r="Q314">
            <v>0.01</v>
          </cell>
          <cell r="R314">
            <v>16</v>
          </cell>
          <cell r="S314">
            <v>1718</v>
          </cell>
          <cell r="T314">
            <v>1660</v>
          </cell>
          <cell r="U314">
            <v>0.01</v>
          </cell>
          <cell r="V314" t="str">
            <v>A</v>
          </cell>
          <cell r="W314">
            <v>3.48</v>
          </cell>
          <cell r="Y314">
            <v>136876</v>
          </cell>
          <cell r="Z314">
            <v>479064</v>
          </cell>
          <cell r="AA314">
            <v>380412</v>
          </cell>
          <cell r="AB314">
            <v>0.01</v>
          </cell>
          <cell r="AC314">
            <v>215</v>
          </cell>
          <cell r="AD314">
            <v>16158</v>
          </cell>
          <cell r="AE314">
            <v>15337</v>
          </cell>
          <cell r="AF314">
            <v>2.4E-2</v>
          </cell>
          <cell r="AG314">
            <v>16</v>
          </cell>
          <cell r="AH314">
            <v>1718</v>
          </cell>
          <cell r="AI314">
            <v>1660</v>
          </cell>
          <cell r="AJ314">
            <v>5.6000000000000001E-2</v>
          </cell>
          <cell r="AK314" t="str">
            <v>A</v>
          </cell>
          <cell r="AL314">
            <v>3.4249995736119487</v>
          </cell>
          <cell r="AM314"/>
        </row>
        <row r="315">
          <cell r="C315" t="str">
            <v>AGG603</v>
          </cell>
          <cell r="D315" t="str">
            <v>A.T.I. SYNLAB CAMPANIA</v>
          </cell>
          <cell r="F315">
            <v>2420691.7169637121</v>
          </cell>
          <cell r="G315">
            <v>9494415.7851714473</v>
          </cell>
          <cell r="H315">
            <v>7677209.5382295242</v>
          </cell>
          <cell r="J315">
            <v>2412390.5740134451</v>
          </cell>
          <cell r="K315">
            <v>8677861.6947431751</v>
          </cell>
          <cell r="L315">
            <v>6890855.7482295241</v>
          </cell>
          <cell r="M315">
            <v>0.01</v>
          </cell>
          <cell r="N315">
            <v>2336.0634234477839</v>
          </cell>
          <cell r="O315">
            <v>174603.50402735415</v>
          </cell>
          <cell r="P315">
            <v>165730.84</v>
          </cell>
          <cell r="Q315">
            <v>0.02</v>
          </cell>
          <cell r="R315">
            <v>5965.0795268192351</v>
          </cell>
          <cell r="S315">
            <v>641950.58640091936</v>
          </cell>
          <cell r="T315">
            <v>620622.94999999995</v>
          </cell>
          <cell r="U315">
            <v>0.01</v>
          </cell>
          <cell r="V315" t="str">
            <v>C</v>
          </cell>
          <cell r="W315">
            <v>3.65</v>
          </cell>
          <cell r="Y315">
            <v>1989762</v>
          </cell>
          <cell r="Z315">
            <v>7157580.3799999999</v>
          </cell>
          <cell r="AA315">
            <v>5683641.3900000006</v>
          </cell>
          <cell r="AB315">
            <v>0.01</v>
          </cell>
          <cell r="AC315">
            <v>2327</v>
          </cell>
          <cell r="AD315">
            <v>173926.08</v>
          </cell>
          <cell r="AE315">
            <v>165087.84</v>
          </cell>
          <cell r="AF315">
            <v>1.7999999999999999E-2</v>
          </cell>
          <cell r="AG315">
            <v>5948</v>
          </cell>
          <cell r="AH315">
            <v>640112.52</v>
          </cell>
          <cell r="AI315">
            <v>618845.94999999995</v>
          </cell>
          <cell r="AJ315">
            <v>2.2499999999999999E-2</v>
          </cell>
          <cell r="AK315" t="str">
            <v>C</v>
          </cell>
          <cell r="AL315">
            <v>3.5888359779356644</v>
          </cell>
          <cell r="AM315"/>
        </row>
        <row r="316">
          <cell r="C316" t="str">
            <v>AGG605</v>
          </cell>
          <cell r="D316" t="str">
            <v>LABCON</v>
          </cell>
          <cell r="F316">
            <v>245779.21916138937</v>
          </cell>
          <cell r="G316">
            <v>864100.20819805888</v>
          </cell>
          <cell r="H316">
            <v>686806.96999152005</v>
          </cell>
          <cell r="J316">
            <v>245731.21916138937</v>
          </cell>
          <cell r="K316">
            <v>860058.20819805888</v>
          </cell>
          <cell r="L316">
            <v>682948.96999152005</v>
          </cell>
          <cell r="M316">
            <v>0.01</v>
          </cell>
          <cell r="N316">
            <v>37</v>
          </cell>
          <cell r="O316">
            <v>2812</v>
          </cell>
          <cell r="P316">
            <v>2669</v>
          </cell>
          <cell r="Q316">
            <v>0.01</v>
          </cell>
          <cell r="R316">
            <v>11</v>
          </cell>
          <cell r="S316">
            <v>1230</v>
          </cell>
          <cell r="T316">
            <v>1189</v>
          </cell>
          <cell r="U316">
            <v>0.01</v>
          </cell>
          <cell r="V316" t="str">
            <v>A</v>
          </cell>
          <cell r="W316">
            <v>3.48</v>
          </cell>
          <cell r="Y316">
            <v>232070</v>
          </cell>
          <cell r="Z316">
            <v>812244</v>
          </cell>
          <cell r="AA316">
            <v>644981</v>
          </cell>
          <cell r="AB316">
            <v>0.01</v>
          </cell>
          <cell r="AC316">
            <v>37</v>
          </cell>
          <cell r="AD316">
            <v>2812</v>
          </cell>
          <cell r="AE316">
            <v>2669</v>
          </cell>
          <cell r="AF316">
            <v>0.01</v>
          </cell>
          <cell r="AG316">
            <v>11</v>
          </cell>
          <cell r="AH316">
            <v>1230</v>
          </cell>
          <cell r="AI316">
            <v>1189</v>
          </cell>
          <cell r="AJ316">
            <v>0.01</v>
          </cell>
          <cell r="AK316" t="str">
            <v>A</v>
          </cell>
          <cell r="AL316">
            <v>3.4249995736119487</v>
          </cell>
          <cell r="AM316"/>
        </row>
        <row r="317">
          <cell r="C317" t="str">
            <v>AGG606</v>
          </cell>
          <cell r="D317" t="str">
            <v>D'ARENA &amp; ASSOCIATI</v>
          </cell>
          <cell r="F317">
            <v>512426.56708233041</v>
          </cell>
          <cell r="G317">
            <v>2180640.8066483657</v>
          </cell>
          <cell r="H317">
            <v>1789753.7599764795</v>
          </cell>
          <cell r="J317">
            <v>508996.56708233041</v>
          </cell>
          <cell r="K317">
            <v>1837476.8066483657</v>
          </cell>
          <cell r="L317">
            <v>1459090.7599764795</v>
          </cell>
          <cell r="M317">
            <v>0.01</v>
          </cell>
          <cell r="N317">
            <v>826</v>
          </cell>
          <cell r="O317">
            <v>61980</v>
          </cell>
          <cell r="P317">
            <v>58830</v>
          </cell>
          <cell r="Q317">
            <v>0.03</v>
          </cell>
          <cell r="R317">
            <v>2604</v>
          </cell>
          <cell r="S317">
            <v>281184</v>
          </cell>
          <cell r="T317">
            <v>271833</v>
          </cell>
          <cell r="U317">
            <v>0.01</v>
          </cell>
          <cell r="V317" t="str">
            <v>C</v>
          </cell>
          <cell r="W317">
            <v>3.65</v>
          </cell>
          <cell r="Y317">
            <v>476875</v>
          </cell>
          <cell r="Z317">
            <v>1721518</v>
          </cell>
          <cell r="AA317">
            <v>1367011</v>
          </cell>
          <cell r="AB317">
            <v>0.01</v>
          </cell>
          <cell r="AC317">
            <v>826</v>
          </cell>
          <cell r="AD317">
            <v>61980</v>
          </cell>
          <cell r="AE317">
            <v>58830</v>
          </cell>
          <cell r="AF317">
            <v>0.01</v>
          </cell>
          <cell r="AG317">
            <v>2604</v>
          </cell>
          <cell r="AH317">
            <v>281184</v>
          </cell>
          <cell r="AI317">
            <v>271833</v>
          </cell>
          <cell r="AJ317">
            <v>0.01</v>
          </cell>
          <cell r="AK317" t="str">
            <v>C</v>
          </cell>
          <cell r="AL317">
            <v>3.5888359779356644</v>
          </cell>
          <cell r="AM317"/>
        </row>
        <row r="318">
          <cell r="C318" t="str">
            <v>AGG607</v>
          </cell>
          <cell r="D318" t="str">
            <v>CON. LAB. RIUNITI</v>
          </cell>
          <cell r="F318">
            <v>56641.2066403465</v>
          </cell>
          <cell r="G318">
            <v>200173.69842306763</v>
          </cell>
          <cell r="H318">
            <v>159255.45533333332</v>
          </cell>
          <cell r="J318">
            <v>56614.2066403465</v>
          </cell>
          <cell r="K318">
            <v>198149.59842306763</v>
          </cell>
          <cell r="L318">
            <v>157345.91533333331</v>
          </cell>
          <cell r="M318">
            <v>0.01</v>
          </cell>
          <cell r="N318">
            <v>26.666666666666668</v>
          </cell>
          <cell r="O318">
            <v>1998.8400000000001</v>
          </cell>
          <cell r="P318">
            <v>1897.3366666666668</v>
          </cell>
          <cell r="Q318">
            <v>0.01</v>
          </cell>
          <cell r="R318">
            <v>0.33333333333333331</v>
          </cell>
          <cell r="S318">
            <v>25.26</v>
          </cell>
          <cell r="T318">
            <v>12.203333333333333</v>
          </cell>
          <cell r="U318">
            <v>0.01</v>
          </cell>
          <cell r="V318" t="str">
            <v>A</v>
          </cell>
          <cell r="W318">
            <v>3.48</v>
          </cell>
          <cell r="Y318">
            <v>154215</v>
          </cell>
          <cell r="Z318">
            <v>539752.16</v>
          </cell>
          <cell r="AA318">
            <v>428604.44</v>
          </cell>
          <cell r="AB318">
            <v>0.01</v>
          </cell>
          <cell r="AC318">
            <v>80</v>
          </cell>
          <cell r="AD318">
            <v>5996.52</v>
          </cell>
          <cell r="AE318">
            <v>5692.01</v>
          </cell>
          <cell r="AF318">
            <v>0.01</v>
          </cell>
          <cell r="AG318">
            <v>1</v>
          </cell>
          <cell r="AH318">
            <v>75.78</v>
          </cell>
          <cell r="AI318">
            <v>36.61</v>
          </cell>
          <cell r="AJ318">
            <v>0.01</v>
          </cell>
          <cell r="AK318" t="str">
            <v>A</v>
          </cell>
          <cell r="AL318">
            <v>3.4249995736119487</v>
          </cell>
          <cell r="AM318"/>
        </row>
        <row r="319">
          <cell r="C319" t="str">
            <v>AGG609</v>
          </cell>
          <cell r="D319" t="str">
            <v>C.D.C. RETELAB</v>
          </cell>
          <cell r="F319">
            <v>15476</v>
          </cell>
          <cell r="G319">
            <v>92134</v>
          </cell>
          <cell r="H319">
            <v>79603</v>
          </cell>
          <cell r="J319">
            <v>15119</v>
          </cell>
          <cell r="K319">
            <v>54580</v>
          </cell>
          <cell r="L319">
            <v>43341</v>
          </cell>
          <cell r="M319">
            <v>0.01</v>
          </cell>
          <cell r="N319">
            <v>32</v>
          </cell>
          <cell r="O319">
            <v>2437</v>
          </cell>
          <cell r="P319">
            <v>2313</v>
          </cell>
          <cell r="Q319">
            <v>0.09</v>
          </cell>
          <cell r="R319">
            <v>325</v>
          </cell>
          <cell r="S319">
            <v>35117</v>
          </cell>
          <cell r="T319">
            <v>33949</v>
          </cell>
          <cell r="U319">
            <v>4.4999999999999998E-2</v>
          </cell>
          <cell r="V319" t="str">
            <v>C</v>
          </cell>
          <cell r="W319">
            <v>3.65</v>
          </cell>
          <cell r="Y319">
            <v>15119</v>
          </cell>
          <cell r="Z319">
            <v>54580</v>
          </cell>
          <cell r="AA319">
            <v>43341</v>
          </cell>
          <cell r="AB319">
            <v>0.01</v>
          </cell>
          <cell r="AC319">
            <v>32</v>
          </cell>
          <cell r="AD319">
            <v>2437</v>
          </cell>
          <cell r="AE319">
            <v>2313</v>
          </cell>
          <cell r="AF319">
            <v>0.01</v>
          </cell>
          <cell r="AG319">
            <v>325</v>
          </cell>
          <cell r="AH319">
            <v>35117</v>
          </cell>
          <cell r="AI319">
            <v>33949</v>
          </cell>
          <cell r="AJ319">
            <v>0.03</v>
          </cell>
          <cell r="AK319" t="str">
            <v>C</v>
          </cell>
          <cell r="AL319">
            <v>3.5888359779356644</v>
          </cell>
          <cell r="AM319"/>
        </row>
        <row r="320">
          <cell r="C320" t="str">
            <v>AGG610</v>
          </cell>
          <cell r="D320" t="str">
            <v>CHECK UP RETE SRL</v>
          </cell>
          <cell r="F320">
            <v>117448</v>
          </cell>
          <cell r="G320">
            <v>449051</v>
          </cell>
          <cell r="H320">
            <v>361019</v>
          </cell>
          <cell r="J320">
            <v>117197</v>
          </cell>
          <cell r="K320">
            <v>423082</v>
          </cell>
          <cell r="L320">
            <v>335958</v>
          </cell>
          <cell r="M320">
            <v>0.01</v>
          </cell>
          <cell r="N320">
            <v>34</v>
          </cell>
          <cell r="O320">
            <v>2518</v>
          </cell>
          <cell r="P320">
            <v>2390</v>
          </cell>
          <cell r="Q320">
            <v>0.01</v>
          </cell>
          <cell r="R320">
            <v>217</v>
          </cell>
          <cell r="S320">
            <v>23451</v>
          </cell>
          <cell r="T320">
            <v>22671</v>
          </cell>
          <cell r="U320">
            <v>0.01</v>
          </cell>
          <cell r="V320" t="str">
            <v>C</v>
          </cell>
          <cell r="W320">
            <v>3.65</v>
          </cell>
          <cell r="Y320">
            <v>117197</v>
          </cell>
          <cell r="Z320">
            <v>423082</v>
          </cell>
          <cell r="AA320">
            <v>335958</v>
          </cell>
          <cell r="AB320">
            <v>0.01</v>
          </cell>
          <cell r="AC320">
            <v>34</v>
          </cell>
          <cell r="AD320">
            <v>2518</v>
          </cell>
          <cell r="AE320">
            <v>2390</v>
          </cell>
          <cell r="AF320">
            <v>0.01</v>
          </cell>
          <cell r="AG320">
            <v>217</v>
          </cell>
          <cell r="AH320">
            <v>23451</v>
          </cell>
          <cell r="AI320">
            <v>22671</v>
          </cell>
          <cell r="AJ320">
            <v>0.01</v>
          </cell>
          <cell r="AK320" t="str">
            <v>C</v>
          </cell>
          <cell r="AL320">
            <v>3.5888359779356644</v>
          </cell>
          <cell r="AM320"/>
        </row>
        <row r="321">
          <cell r="C321" t="str">
            <v>AGG614</v>
          </cell>
          <cell r="D321" t="str">
            <v>San Matteo Multilab</v>
          </cell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Y321">
            <v>35475</v>
          </cell>
          <cell r="Z321">
            <v>124162</v>
          </cell>
          <cell r="AA321">
            <v>98594</v>
          </cell>
          <cell r="AB321">
            <v>0.01</v>
          </cell>
          <cell r="AC321">
            <v>468</v>
          </cell>
          <cell r="AD321">
            <v>35126</v>
          </cell>
          <cell r="AE321">
            <v>33341</v>
          </cell>
          <cell r="AF321">
            <v>0.01</v>
          </cell>
          <cell r="AG321">
            <v>1</v>
          </cell>
          <cell r="AH321">
            <v>111</v>
          </cell>
          <cell r="AI321">
            <v>107</v>
          </cell>
          <cell r="AJ321">
            <v>0.01</v>
          </cell>
          <cell r="AK321" t="str">
            <v>A</v>
          </cell>
          <cell r="AL321">
            <v>3.4249995736119487</v>
          </cell>
          <cell r="AM321"/>
        </row>
        <row r="322">
          <cell r="C322" t="str">
            <v>AGG615</v>
          </cell>
          <cell r="D322" t="str">
            <v>CAVALLO D.M.</v>
          </cell>
          <cell r="F322">
            <v>226666</v>
          </cell>
          <cell r="G322">
            <v>821525</v>
          </cell>
          <cell r="H322">
            <v>652905</v>
          </cell>
          <cell r="J322">
            <v>226626</v>
          </cell>
          <cell r="K322">
            <v>818118</v>
          </cell>
          <cell r="L322">
            <v>649646</v>
          </cell>
          <cell r="M322">
            <v>0.01</v>
          </cell>
          <cell r="N322">
            <v>26</v>
          </cell>
          <cell r="O322">
            <v>1921</v>
          </cell>
          <cell r="P322">
            <v>1823</v>
          </cell>
          <cell r="Q322">
            <v>3.5000000000000003E-2</v>
          </cell>
          <cell r="R322">
            <v>14</v>
          </cell>
          <cell r="S322">
            <v>1486</v>
          </cell>
          <cell r="T322">
            <v>1436</v>
          </cell>
          <cell r="U322">
            <v>0.01</v>
          </cell>
          <cell r="V322" t="str">
            <v>C</v>
          </cell>
          <cell r="W322">
            <v>3.65</v>
          </cell>
          <cell r="Y322">
            <v>226626</v>
          </cell>
          <cell r="Z322">
            <v>818118</v>
          </cell>
          <cell r="AA322">
            <v>649646</v>
          </cell>
          <cell r="AB322">
            <v>0.01</v>
          </cell>
          <cell r="AC322">
            <v>26</v>
          </cell>
          <cell r="AD322">
            <v>1921</v>
          </cell>
          <cell r="AE322">
            <v>1823</v>
          </cell>
          <cell r="AF322">
            <v>2.3E-2</v>
          </cell>
          <cell r="AG322">
            <v>14</v>
          </cell>
          <cell r="AH322">
            <v>1486</v>
          </cell>
          <cell r="AI322">
            <v>1436</v>
          </cell>
          <cell r="AJ322">
            <v>0.01</v>
          </cell>
          <cell r="AK322" t="str">
            <v>C</v>
          </cell>
          <cell r="AL322">
            <v>3.5888359779356644</v>
          </cell>
          <cell r="AM322"/>
        </row>
        <row r="323">
          <cell r="C323" t="str">
            <v>AGG617</v>
          </cell>
          <cell r="D323" t="str">
            <v>A.T.I. Corelab Group</v>
          </cell>
          <cell r="F323">
            <v>66592</v>
          </cell>
          <cell r="G323">
            <v>248147</v>
          </cell>
          <cell r="H323">
            <v>197226</v>
          </cell>
          <cell r="J323">
            <v>66577</v>
          </cell>
          <cell r="K323">
            <v>247001</v>
          </cell>
          <cell r="L323">
            <v>196137</v>
          </cell>
          <cell r="M323">
            <v>0.01</v>
          </cell>
          <cell r="N323">
            <v>14</v>
          </cell>
          <cell r="O323">
            <v>1069</v>
          </cell>
          <cell r="P323">
            <v>1015</v>
          </cell>
          <cell r="Q323">
            <v>0.01</v>
          </cell>
          <cell r="R323">
            <v>1</v>
          </cell>
          <cell r="S323">
            <v>77</v>
          </cell>
          <cell r="T323">
            <v>74</v>
          </cell>
          <cell r="U323">
            <v>0.01</v>
          </cell>
          <cell r="V323" t="str">
            <v>B</v>
          </cell>
          <cell r="W323">
            <v>3.54</v>
          </cell>
          <cell r="Y323">
            <v>66577</v>
          </cell>
          <cell r="Z323">
            <v>247001</v>
          </cell>
          <cell r="AA323">
            <v>196137</v>
          </cell>
          <cell r="AB323">
            <v>0.01</v>
          </cell>
          <cell r="AC323">
            <v>14</v>
          </cell>
          <cell r="AD323">
            <v>1069</v>
          </cell>
          <cell r="AE323">
            <v>1015</v>
          </cell>
          <cell r="AF323">
            <v>0.01</v>
          </cell>
          <cell r="AG323">
            <v>1</v>
          </cell>
          <cell r="AH323">
            <v>77</v>
          </cell>
          <cell r="AI323">
            <v>74</v>
          </cell>
          <cell r="AJ323">
            <v>0.01</v>
          </cell>
          <cell r="AK323" t="str">
            <v>B</v>
          </cell>
          <cell r="AL323">
            <v>3.6172470837149531</v>
          </cell>
          <cell r="AM323"/>
        </row>
        <row r="324">
          <cell r="C324" t="str">
            <v>AGG619</v>
          </cell>
          <cell r="D324" t="str">
            <v>LABCOR ITALIA</v>
          </cell>
          <cell r="F324">
            <v>151279</v>
          </cell>
          <cell r="G324">
            <v>530324</v>
          </cell>
          <cell r="H324">
            <v>421255</v>
          </cell>
          <cell r="J324">
            <v>151267</v>
          </cell>
          <cell r="K324">
            <v>529434</v>
          </cell>
          <cell r="L324">
            <v>420409</v>
          </cell>
          <cell r="M324">
            <v>0.01</v>
          </cell>
          <cell r="N324">
            <v>11</v>
          </cell>
          <cell r="O324">
            <v>834</v>
          </cell>
          <cell r="P324">
            <v>792</v>
          </cell>
          <cell r="Q324">
            <v>0.11</v>
          </cell>
          <cell r="R324">
            <v>1</v>
          </cell>
          <cell r="S324">
            <v>56</v>
          </cell>
          <cell r="T324">
            <v>54</v>
          </cell>
          <cell r="U324">
            <v>0.01</v>
          </cell>
          <cell r="V324" t="str">
            <v>A</v>
          </cell>
          <cell r="W324">
            <v>3.48</v>
          </cell>
          <cell r="Y324">
            <v>151267</v>
          </cell>
          <cell r="Z324">
            <v>529434</v>
          </cell>
          <cell r="AA324">
            <v>420409</v>
          </cell>
          <cell r="AB324">
            <v>0.01</v>
          </cell>
          <cell r="AC324">
            <v>11</v>
          </cell>
          <cell r="AD324">
            <v>834</v>
          </cell>
          <cell r="AE324">
            <v>792</v>
          </cell>
          <cell r="AF324">
            <v>0.01</v>
          </cell>
          <cell r="AG324">
            <v>1</v>
          </cell>
          <cell r="AH324">
            <v>56</v>
          </cell>
          <cell r="AI324">
            <v>54</v>
          </cell>
          <cell r="AJ324">
            <v>0.01</v>
          </cell>
          <cell r="AK324" t="str">
            <v>A</v>
          </cell>
          <cell r="AL324">
            <v>3.4249995736119487</v>
          </cell>
          <cell r="AM324"/>
        </row>
        <row r="325">
          <cell r="C325" t="str">
            <v>AGG620</v>
          </cell>
          <cell r="D325" t="str">
            <v>DIAGNOSTICA CLINICA</v>
          </cell>
          <cell r="F325">
            <v>338414.01506507752</v>
          </cell>
          <cell r="G325">
            <v>1330412.6259164237</v>
          </cell>
          <cell r="H325">
            <v>1075989</v>
          </cell>
          <cell r="J325">
            <v>337208.76506507752</v>
          </cell>
          <cell r="K325">
            <v>1214033.1259164237</v>
          </cell>
          <cell r="L325">
            <v>964031.5</v>
          </cell>
          <cell r="M325">
            <v>0.01</v>
          </cell>
          <cell r="N325">
            <v>418.75</v>
          </cell>
          <cell r="O325">
            <v>31423.5</v>
          </cell>
          <cell r="P325">
            <v>29826.5</v>
          </cell>
          <cell r="Q325">
            <v>0.01</v>
          </cell>
          <cell r="R325">
            <v>786.5</v>
          </cell>
          <cell r="S325">
            <v>84956</v>
          </cell>
          <cell r="T325">
            <v>82131</v>
          </cell>
          <cell r="U325">
            <v>0.01</v>
          </cell>
          <cell r="V325" t="str">
            <v>C</v>
          </cell>
          <cell r="W325">
            <v>3.65</v>
          </cell>
          <cell r="Y325">
            <v>276136</v>
          </cell>
          <cell r="Z325">
            <v>996850</v>
          </cell>
          <cell r="AA325">
            <v>791572</v>
          </cell>
          <cell r="AB325">
            <v>0.01</v>
          </cell>
          <cell r="AC325">
            <v>412</v>
          </cell>
          <cell r="AD325">
            <v>30900</v>
          </cell>
          <cell r="AE325">
            <v>29330</v>
          </cell>
          <cell r="AF325">
            <v>0.01</v>
          </cell>
          <cell r="AG325">
            <v>785</v>
          </cell>
          <cell r="AH325">
            <v>84779</v>
          </cell>
          <cell r="AI325">
            <v>81960</v>
          </cell>
          <cell r="AJ325">
            <v>0.01</v>
          </cell>
          <cell r="AK325" t="str">
            <v>C</v>
          </cell>
          <cell r="AL325">
            <v>3.5888359779356644</v>
          </cell>
          <cell r="AM325"/>
        </row>
        <row r="326">
          <cell r="C326" t="str">
            <v>AGG621</v>
          </cell>
          <cell r="D326" t="str">
            <v>EVO LAB A.T.I.</v>
          </cell>
          <cell r="F326">
            <v>113374.00000000003</v>
          </cell>
          <cell r="G326">
            <v>440646.00000000006</v>
          </cell>
          <cell r="H326">
            <v>355443</v>
          </cell>
          <cell r="J326">
            <v>113056.00000000003</v>
          </cell>
          <cell r="K326">
            <v>408130.00000000006</v>
          </cell>
          <cell r="L326">
            <v>324085</v>
          </cell>
          <cell r="M326">
            <v>0.01</v>
          </cell>
          <cell r="N326">
            <v>57</v>
          </cell>
          <cell r="O326">
            <v>4295</v>
          </cell>
          <cell r="P326">
            <v>4076</v>
          </cell>
          <cell r="Q326">
            <v>5.5E-2</v>
          </cell>
          <cell r="R326">
            <v>261</v>
          </cell>
          <cell r="S326">
            <v>28221</v>
          </cell>
          <cell r="T326">
            <v>27282</v>
          </cell>
          <cell r="U326">
            <v>8.5000000000000006E-2</v>
          </cell>
          <cell r="V326" t="str">
            <v>C</v>
          </cell>
          <cell r="W326">
            <v>3.65</v>
          </cell>
          <cell r="Y326">
            <v>113056</v>
          </cell>
          <cell r="Z326">
            <v>408130</v>
          </cell>
          <cell r="AA326">
            <v>324085</v>
          </cell>
          <cell r="AB326">
            <v>0.01</v>
          </cell>
          <cell r="AC326">
            <v>57</v>
          </cell>
          <cell r="AD326">
            <v>4295</v>
          </cell>
          <cell r="AE326">
            <v>4076</v>
          </cell>
          <cell r="AF326">
            <v>1.4E-2</v>
          </cell>
          <cell r="AG326">
            <v>261</v>
          </cell>
          <cell r="AH326">
            <v>28221</v>
          </cell>
          <cell r="AI326">
            <v>27282</v>
          </cell>
          <cell r="AJ326">
            <v>4.4999999999999998E-2</v>
          </cell>
          <cell r="AK326" t="str">
            <v>C</v>
          </cell>
          <cell r="AL326">
            <v>3.5888359779356644</v>
          </cell>
          <cell r="AM326"/>
        </row>
        <row r="327">
          <cell r="C327" t="str">
            <v>AGG623</v>
          </cell>
          <cell r="D327" t="str">
            <v>A.T.I. LAB ITALIANI RIUNITI</v>
          </cell>
          <cell r="F327">
            <v>1135642.4448573312</v>
          </cell>
          <cell r="G327">
            <v>4463669.7738578552</v>
          </cell>
          <cell r="H327">
            <v>3607542.4342987021</v>
          </cell>
          <cell r="J327">
            <v>1131593.3217299778</v>
          </cell>
          <cell r="K327">
            <v>4085063.7021522853</v>
          </cell>
          <cell r="L327">
            <v>3243838.9830741044</v>
          </cell>
          <cell r="M327">
            <v>0.01</v>
          </cell>
          <cell r="N327">
            <v>1755.8076587303774</v>
          </cell>
          <cell r="O327">
            <v>131904.20622382214</v>
          </cell>
          <cell r="P327">
            <v>125195.16386321766</v>
          </cell>
          <cell r="Q327">
            <v>0.01</v>
          </cell>
          <cell r="R327">
            <v>2293.3154686230077</v>
          </cell>
          <cell r="S327">
            <v>246701.8654817479</v>
          </cell>
          <cell r="T327">
            <v>238508.28736138003</v>
          </cell>
          <cell r="U327">
            <v>0.03</v>
          </cell>
          <cell r="V327" t="str">
            <v>C</v>
          </cell>
          <cell r="W327">
            <v>3.65</v>
          </cell>
          <cell r="Y327">
            <v>313138.82497981511</v>
          </cell>
          <cell r="Z327">
            <v>1130434.426481091</v>
          </cell>
          <cell r="AA327">
            <v>897647.51</v>
          </cell>
          <cell r="AB327">
            <v>0.01</v>
          </cell>
          <cell r="AC327">
            <v>216.21325992570161</v>
          </cell>
          <cell r="AD327">
            <v>16242.917203235676</v>
          </cell>
          <cell r="AE327">
            <v>15416.753863217651</v>
          </cell>
          <cell r="AF327">
            <v>0.01</v>
          </cell>
          <cell r="AG327">
            <v>368.02056853782108</v>
          </cell>
          <cell r="AH327">
            <v>39589.564556702026</v>
          </cell>
          <cell r="AI327">
            <v>38274.697361380051</v>
          </cell>
          <cell r="AJ327">
            <v>0.01</v>
          </cell>
          <cell r="AK327" t="str">
            <v>C</v>
          </cell>
          <cell r="AL327">
            <v>3.5888359779356644</v>
          </cell>
          <cell r="AM327"/>
        </row>
        <row r="328">
          <cell r="C328" t="str">
            <v>AGG624</v>
          </cell>
          <cell r="D328" t="str">
            <v>DA-ME A.T.I.</v>
          </cell>
          <cell r="F328">
            <v>125604</v>
          </cell>
          <cell r="G328">
            <v>530286.17999999993</v>
          </cell>
          <cell r="H328">
            <v>434734.5</v>
          </cell>
          <cell r="J328">
            <v>124844</v>
          </cell>
          <cell r="K328">
            <v>450685.41</v>
          </cell>
          <cell r="L328">
            <v>357877.51</v>
          </cell>
          <cell r="M328">
            <v>0.01</v>
          </cell>
          <cell r="N328">
            <v>75</v>
          </cell>
          <cell r="O328">
            <v>5630.91</v>
          </cell>
          <cell r="P328">
            <v>5344.88</v>
          </cell>
          <cell r="Q328">
            <v>0.01</v>
          </cell>
          <cell r="R328">
            <v>685</v>
          </cell>
          <cell r="S328">
            <v>73969.86</v>
          </cell>
          <cell r="T328">
            <v>71512.11</v>
          </cell>
          <cell r="U328">
            <v>0.04</v>
          </cell>
          <cell r="V328" t="str">
            <v>C</v>
          </cell>
          <cell r="W328">
            <v>3.65</v>
          </cell>
          <cell r="Y328">
            <v>124844</v>
          </cell>
          <cell r="Z328">
            <v>450685.41</v>
          </cell>
          <cell r="AA328">
            <v>357877.51</v>
          </cell>
          <cell r="AB328">
            <v>0.01</v>
          </cell>
          <cell r="AC328">
            <v>75</v>
          </cell>
          <cell r="AD328">
            <v>5630.91</v>
          </cell>
          <cell r="AE328">
            <v>5344.88</v>
          </cell>
          <cell r="AF328">
            <v>0.01</v>
          </cell>
          <cell r="AG328">
            <v>685</v>
          </cell>
          <cell r="AH328">
            <v>73969.86</v>
          </cell>
          <cell r="AI328">
            <v>71512.11</v>
          </cell>
          <cell r="AJ328">
            <v>0.01</v>
          </cell>
          <cell r="AK328" t="str">
            <v>C</v>
          </cell>
          <cell r="AL328">
            <v>3.5888359779356644</v>
          </cell>
          <cell r="AM328"/>
        </row>
        <row r="329">
          <cell r="C329" t="str">
            <v>AGG625</v>
          </cell>
          <cell r="D329" t="str">
            <v>A.T.I. CORE LAB CUCCI</v>
          </cell>
          <cell r="F329">
            <v>55906.666666666657</v>
          </cell>
          <cell r="G329">
            <v>195695</v>
          </cell>
          <cell r="H329">
            <v>155400</v>
          </cell>
          <cell r="J329">
            <v>55904.999999999993</v>
          </cell>
          <cell r="K329">
            <v>195666.66666666666</v>
          </cell>
          <cell r="L329">
            <v>155373.33333333334</v>
          </cell>
          <cell r="M329">
            <v>0.01</v>
          </cell>
          <cell r="N329">
            <v>1.6666666666666665</v>
          </cell>
          <cell r="O329">
            <v>28.333333333333332</v>
          </cell>
          <cell r="P329">
            <v>26.666666666666664</v>
          </cell>
          <cell r="Q329">
            <v>0.01</v>
          </cell>
          <cell r="R329">
            <v>0</v>
          </cell>
          <cell r="S329">
            <v>0</v>
          </cell>
          <cell r="T329">
            <v>0</v>
          </cell>
          <cell r="U329">
            <v>1.4999999999999999E-2</v>
          </cell>
          <cell r="V329" t="str">
            <v>A</v>
          </cell>
          <cell r="W329">
            <v>3.48</v>
          </cell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</row>
        <row r="330">
          <cell r="D330" t="str">
            <v>ASL Salerno Totale</v>
          </cell>
          <cell r="F330">
            <v>8898211.2461282797</v>
          </cell>
          <cell r="G330">
            <v>35340849.487890683</v>
          </cell>
          <cell r="H330">
            <v>28650485.128895849</v>
          </cell>
          <cell r="J330">
            <v>8861071.1770521402</v>
          </cell>
          <cell r="K330">
            <v>31828035.419770926</v>
          </cell>
          <cell r="L330">
            <v>25274238.236259319</v>
          </cell>
          <cell r="M330"/>
          <cell r="N330">
            <v>15006.240770335431</v>
          </cell>
          <cell r="O330">
            <v>1125916.8370417168</v>
          </cell>
          <cell r="P330">
            <v>1068696.3719418154</v>
          </cell>
          <cell r="R330">
            <v>22133.828305803978</v>
          </cell>
          <cell r="S330">
            <v>2386897.2310780408</v>
          </cell>
          <cell r="T330">
            <v>2307550.5206947131</v>
          </cell>
          <cell r="V330"/>
          <cell r="W330"/>
          <cell r="Y330">
            <v>8098646.6583131477</v>
          </cell>
          <cell r="Z330">
            <v>29069227.666481089</v>
          </cell>
          <cell r="AA330">
            <v>23083095.220000006</v>
          </cell>
          <cell r="AB330"/>
          <cell r="AC330">
            <v>14335.213259925702</v>
          </cell>
          <cell r="AD330">
            <v>1074771.8472032356</v>
          </cell>
          <cell r="AE330">
            <v>1020154.5052751488</v>
          </cell>
          <cell r="AF330"/>
          <cell r="AG330">
            <v>21247.020568537821</v>
          </cell>
          <cell r="AH330">
            <v>2291910.5945567018</v>
          </cell>
          <cell r="AI330">
            <v>2215692.9573613801</v>
          </cell>
          <cell r="AJ330"/>
        </row>
        <row r="331">
          <cell r="F331"/>
          <cell r="G331"/>
          <cell r="H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</row>
        <row r="332">
          <cell r="F332" t="str">
            <v>NUM</v>
          </cell>
          <cell r="G332" t="str">
            <v>LORDO</v>
          </cell>
          <cell r="H332" t="str">
            <v>NETTO</v>
          </cell>
          <cell r="J332" t="str">
            <v>NUM</v>
          </cell>
          <cell r="K332" t="str">
            <v>LORDO</v>
          </cell>
          <cell r="L332" t="str">
            <v>NETTO</v>
          </cell>
          <cell r="N332" t="str">
            <v>NUM</v>
          </cell>
          <cell r="O332" t="str">
            <v>LORDO</v>
          </cell>
          <cell r="P332" t="str">
            <v>NETTO</v>
          </cell>
          <cell r="R332" t="str">
            <v>NUM</v>
          </cell>
          <cell r="S332" t="str">
            <v>LORDO</v>
          </cell>
          <cell r="T332" t="str">
            <v>NETTO</v>
          </cell>
          <cell r="V332"/>
          <cell r="W332"/>
          <cell r="Y332" t="str">
            <v>NUM</v>
          </cell>
          <cell r="Z332" t="str">
            <v>LORDO</v>
          </cell>
          <cell r="AA332" t="str">
            <v>NETTO</v>
          </cell>
          <cell r="AB332" t="str">
            <v>NUM</v>
          </cell>
          <cell r="AC332" t="str">
            <v>LORDO</v>
          </cell>
          <cell r="AD332" t="str">
            <v>NETTO</v>
          </cell>
          <cell r="AE332" t="str">
            <v>NUM</v>
          </cell>
          <cell r="AF332" t="str">
            <v>LORDO</v>
          </cell>
          <cell r="AG332" t="str">
            <v>NETTO</v>
          </cell>
          <cell r="AH332" t="str">
            <v>NUM</v>
          </cell>
          <cell r="AI332" t="str">
            <v>LORDO</v>
          </cell>
          <cell r="AJ332" t="str">
            <v>NETTO</v>
          </cell>
          <cell r="AK332"/>
          <cell r="AL332"/>
          <cell r="AM332"/>
        </row>
        <row r="333">
          <cell r="D333" t="str">
            <v>ASL</v>
          </cell>
          <cell r="F333" t="str">
            <v>Tetto di spesa 2023 definitivo
(v. Decreto n. 543/2024 e s.m.i.)</v>
          </cell>
          <cell r="G333"/>
          <cell r="H333"/>
          <cell r="J333" t="str">
            <v>Prestazioni NON "R": TETTO 2023 con modifiche ASL</v>
          </cell>
          <cell r="K333"/>
          <cell r="L333"/>
          <cell r="N333" t="str">
            <v>Prestazioni "R" escluse le 7R: TETTO 2023 con modifiche ASL</v>
          </cell>
          <cell r="O333"/>
          <cell r="P333"/>
          <cell r="R333" t="str">
            <v>7 Prestaz. "R" Alto Costo: TETTO 2023 con modifiche ASL</v>
          </cell>
          <cell r="S333"/>
          <cell r="T333"/>
          <cell r="V333"/>
          <cell r="W333"/>
          <cell r="Y333" t="str">
            <v>Prestazioni NON "R": TETTO 2022 con modifiche ASL</v>
          </cell>
          <cell r="Z333"/>
          <cell r="AA333"/>
          <cell r="AB333" t="str">
            <v>Prestazioni "R" escluse le 7R: TETTO 2022 con modifiche ASL</v>
          </cell>
          <cell r="AC333"/>
          <cell r="AD333"/>
          <cell r="AE333" t="str">
            <v>7 Prestaz. "R" Alto Costo: TETTO 2022 con modifiche ASL</v>
          </cell>
          <cell r="AF333"/>
          <cell r="AG333"/>
          <cell r="AH333" t="str">
            <v>TOTALE TETTO 2022 con modifiche ASL</v>
          </cell>
          <cell r="AI333"/>
          <cell r="AJ333"/>
          <cell r="AK333"/>
          <cell r="AL333"/>
          <cell r="AM333"/>
        </row>
        <row r="334">
          <cell r="D334" t="str">
            <v>ASL Avellino</v>
          </cell>
          <cell r="F334">
            <v>2164765.515668184</v>
          </cell>
          <cell r="G334">
            <v>9276591.0586893931</v>
          </cell>
          <cell r="H334">
            <v>7684766.3000000007</v>
          </cell>
          <cell r="J334">
            <v>2143611.515668184</v>
          </cell>
          <cell r="K334">
            <v>7349594.4086893937</v>
          </cell>
          <cell r="L334">
            <v>5836011.7600000007</v>
          </cell>
          <cell r="N334">
            <v>10822</v>
          </cell>
          <cell r="O334">
            <v>811000.36</v>
          </cell>
          <cell r="P334">
            <v>769870.75</v>
          </cell>
          <cell r="R334">
            <v>10332</v>
          </cell>
          <cell r="S334">
            <v>1115996.29</v>
          </cell>
          <cell r="T334">
            <v>1078883.79</v>
          </cell>
          <cell r="V334"/>
          <cell r="W334"/>
          <cell r="Y334">
            <v>2132783</v>
          </cell>
          <cell r="Z334">
            <v>7310157.5800000001</v>
          </cell>
          <cell r="AA334">
            <v>5804702.6900000004</v>
          </cell>
          <cell r="AB334">
            <v>10822</v>
          </cell>
          <cell r="AC334">
            <v>810300.36</v>
          </cell>
          <cell r="AD334">
            <v>769880.75</v>
          </cell>
          <cell r="AE334">
            <v>10332</v>
          </cell>
          <cell r="AF334">
            <v>1115996.29</v>
          </cell>
          <cell r="AG334">
            <v>1078883.79</v>
          </cell>
          <cell r="AH334">
            <v>2153937</v>
          </cell>
          <cell r="AI334">
            <v>9236454.2300000004</v>
          </cell>
          <cell r="AJ334">
            <v>7653467.2300000004</v>
          </cell>
          <cell r="AK334"/>
          <cell r="AL334"/>
          <cell r="AM334"/>
        </row>
        <row r="335">
          <cell r="D335" t="str">
            <v>ASL Benevento</v>
          </cell>
          <cell r="F335">
            <v>1091808.5504815008</v>
          </cell>
          <cell r="G335">
            <v>4592574.2705462333</v>
          </cell>
          <cell r="H335">
            <v>3726282.71</v>
          </cell>
          <cell r="J335">
            <v>1086922.5504815008</v>
          </cell>
          <cell r="K335">
            <v>4138294.2705462333</v>
          </cell>
          <cell r="L335">
            <v>3289136.71</v>
          </cell>
          <cell r="N335">
            <v>2352</v>
          </cell>
          <cell r="O335">
            <v>180550</v>
          </cell>
          <cell r="P335">
            <v>172520</v>
          </cell>
          <cell r="R335">
            <v>2534</v>
          </cell>
          <cell r="S335">
            <v>273730</v>
          </cell>
          <cell r="T335">
            <v>264626</v>
          </cell>
          <cell r="V335"/>
          <cell r="W335"/>
          <cell r="Y335">
            <v>1042692</v>
          </cell>
          <cell r="Z335">
            <v>3966297</v>
          </cell>
          <cell r="AA335">
            <v>3151784</v>
          </cell>
          <cell r="AB335">
            <v>2352</v>
          </cell>
          <cell r="AC335">
            <v>180550</v>
          </cell>
          <cell r="AD335">
            <v>172520</v>
          </cell>
          <cell r="AE335">
            <v>2570</v>
          </cell>
          <cell r="AF335">
            <v>277660</v>
          </cell>
          <cell r="AG335">
            <v>268425</v>
          </cell>
          <cell r="AH335">
            <v>1047614</v>
          </cell>
          <cell r="AI335">
            <v>4424507</v>
          </cell>
          <cell r="AJ335">
            <v>3592729</v>
          </cell>
          <cell r="AK335"/>
          <cell r="AL335"/>
          <cell r="AM335"/>
        </row>
        <row r="336">
          <cell r="D336" t="str">
            <v xml:space="preserve">ASL Caserta </v>
          </cell>
          <cell r="F336">
            <v>4324279.495535491</v>
          </cell>
          <cell r="G336">
            <v>18905530.163964286</v>
          </cell>
          <cell r="H336">
            <v>15409140.216882957</v>
          </cell>
          <cell r="J336">
            <v>4301440.16242438</v>
          </cell>
          <cell r="K336">
            <v>16706499.373964285</v>
          </cell>
          <cell r="L336">
            <v>13292029.766882956</v>
          </cell>
          <cell r="N336">
            <v>10234.81111111111</v>
          </cell>
          <cell r="O336">
            <v>791789.82333333325</v>
          </cell>
          <cell r="P336">
            <v>756336.1</v>
          </cell>
          <cell r="R336">
            <v>12604.522000000001</v>
          </cell>
          <cell r="S336">
            <v>1407240.9666666666</v>
          </cell>
          <cell r="T336">
            <v>1360774.35</v>
          </cell>
          <cell r="V336"/>
          <cell r="W336"/>
          <cell r="Y336">
            <v>4494359.8330480149</v>
          </cell>
          <cell r="Z336">
            <v>17452008.253832787</v>
          </cell>
          <cell r="AA336">
            <v>13884105.6</v>
          </cell>
          <cell r="AB336">
            <v>10468.62165941381</v>
          </cell>
          <cell r="AC336">
            <v>812075.68934724294</v>
          </cell>
          <cell r="AD336">
            <v>775590.24</v>
          </cell>
          <cell r="AE336">
            <v>16064.960996468923</v>
          </cell>
          <cell r="AF336">
            <v>1832697.9245586153</v>
          </cell>
          <cell r="AG336">
            <v>1410736</v>
          </cell>
          <cell r="AH336">
            <v>4520893.4157038974</v>
          </cell>
          <cell r="AI336">
            <v>20096781.867738649</v>
          </cell>
          <cell r="AJ336">
            <v>16070431.84</v>
          </cell>
          <cell r="AK336"/>
          <cell r="AL336"/>
          <cell r="AM336"/>
        </row>
        <row r="337">
          <cell r="D337" t="str">
            <v>ASL Napoli 1 Centro</v>
          </cell>
          <cell r="F337">
            <v>6791012.7101647668</v>
          </cell>
          <cell r="G337">
            <v>27129244.482583027</v>
          </cell>
          <cell r="H337">
            <v>22015690.757498726</v>
          </cell>
          <cell r="J337">
            <v>6762202.5121144988</v>
          </cell>
          <cell r="K337">
            <v>24414224.025837619</v>
          </cell>
          <cell r="L337">
            <v>19407248.443285279</v>
          </cell>
          <cell r="N337">
            <v>12506.239344115043</v>
          </cell>
          <cell r="O337">
            <v>937805.74996657204</v>
          </cell>
          <cell r="P337">
            <v>890002.40316554275</v>
          </cell>
          <cell r="R337">
            <v>16303.95870615419</v>
          </cell>
          <cell r="S337">
            <v>1777214.7067788402</v>
          </cell>
          <cell r="T337">
            <v>1718439.9110478943</v>
          </cell>
          <cell r="V337"/>
          <cell r="W337"/>
          <cell r="Y337">
            <v>6268111</v>
          </cell>
          <cell r="Z337">
            <v>22076601.23370849</v>
          </cell>
          <cell r="AA337">
            <v>18121640.079655472</v>
          </cell>
          <cell r="AB337">
            <v>12961</v>
          </cell>
          <cell r="AC337">
            <v>971622.30913684529</v>
          </cell>
          <cell r="AD337">
            <v>921900.91983220947</v>
          </cell>
          <cell r="AE337">
            <v>16985</v>
          </cell>
          <cell r="AF337">
            <v>1833417.8687441903</v>
          </cell>
          <cell r="AG337">
            <v>1789682.4043812277</v>
          </cell>
          <cell r="AH337">
            <v>6298057</v>
          </cell>
          <cell r="AI337">
            <v>24881641.411589526</v>
          </cell>
          <cell r="AJ337">
            <v>20833223.40386891</v>
          </cell>
          <cell r="AK337"/>
          <cell r="AL337"/>
          <cell r="AM337"/>
        </row>
        <row r="338">
          <cell r="D338" t="str">
            <v>ASL Napoli 2 Nord</v>
          </cell>
          <cell r="F338">
            <v>6944448.284193336</v>
          </cell>
          <cell r="G338">
            <v>28664928.755046483</v>
          </cell>
          <cell r="H338">
            <v>22835995.048208889</v>
          </cell>
          <cell r="J338">
            <v>6897629.4721401939</v>
          </cell>
          <cell r="K338">
            <v>23981542.462472431</v>
          </cell>
          <cell r="L338">
            <v>18374354.697974492</v>
          </cell>
          <cell r="N338">
            <v>12887.463867804034</v>
          </cell>
          <cell r="O338">
            <v>994060.89706755942</v>
          </cell>
          <cell r="P338">
            <v>918644.00890939648</v>
          </cell>
          <cell r="R338">
            <v>33931.348185337527</v>
          </cell>
          <cell r="S338">
            <v>3689325.3955064979</v>
          </cell>
          <cell r="T338">
            <v>3542996.3413249953</v>
          </cell>
          <cell r="V338"/>
          <cell r="W338"/>
          <cell r="Y338">
            <v>6744592.1296138074</v>
          </cell>
          <cell r="Z338">
            <v>23445520.725485597</v>
          </cell>
          <cell r="AA338">
            <v>17998921.549999997</v>
          </cell>
          <cell r="AB338">
            <v>13008.752458555773</v>
          </cell>
          <cell r="AC338">
            <v>1001322.2213286173</v>
          </cell>
          <cell r="AD338">
            <v>925963.00598521915</v>
          </cell>
          <cell r="AE338">
            <v>33969.367816091952</v>
          </cell>
          <cell r="AF338">
            <v>3695561.8993470189</v>
          </cell>
          <cell r="AG338">
            <v>3546402.3414786039</v>
          </cell>
          <cell r="AH338">
            <v>6791570.2498884546</v>
          </cell>
          <cell r="AI338">
            <v>28142404.846161231</v>
          </cell>
          <cell r="AJ338">
            <v>22471286.897463821</v>
          </cell>
          <cell r="AK338"/>
          <cell r="AL338"/>
          <cell r="AM338"/>
        </row>
        <row r="339">
          <cell r="D339" t="str">
            <v>ASL Napoli 3 Sud</v>
          </cell>
          <cell r="F339">
            <v>6006419.4294354077</v>
          </cell>
          <cell r="G339">
            <v>23062501.443684183</v>
          </cell>
          <cell r="H339">
            <v>18606960.782007124</v>
          </cell>
          <cell r="J339">
            <v>5987759.0970609719</v>
          </cell>
          <cell r="K339">
            <v>21313295.283994004</v>
          </cell>
          <cell r="L339">
            <v>16926556.610644031</v>
          </cell>
          <cell r="N339">
            <v>8071.3323744359841</v>
          </cell>
          <cell r="O339">
            <v>605432.01203820412</v>
          </cell>
          <cell r="P339">
            <v>574666.18805102364</v>
          </cell>
          <cell r="R339">
            <v>10589</v>
          </cell>
          <cell r="S339">
            <v>1143774.1476519713</v>
          </cell>
          <cell r="T339">
            <v>1105737.9833120664</v>
          </cell>
          <cell r="V339"/>
          <cell r="W339"/>
          <cell r="Y339">
            <v>5681823.6059007971</v>
          </cell>
          <cell r="Z339">
            <v>20212353.382456783</v>
          </cell>
          <cell r="AA339">
            <v>16050086.415619519</v>
          </cell>
          <cell r="AB339">
            <v>8015.8231491613697</v>
          </cell>
          <cell r="AC339">
            <v>601262.67396761314</v>
          </cell>
          <cell r="AD339">
            <v>570708.17055169831</v>
          </cell>
          <cell r="AE339">
            <v>10427.722085393176</v>
          </cell>
          <cell r="AF339">
            <v>1126259.7678870028</v>
          </cell>
          <cell r="AG339">
            <v>1088806.0435580211</v>
          </cell>
          <cell r="AH339">
            <v>5700267.1511353515</v>
          </cell>
          <cell r="AI339">
            <v>21939875.824311402</v>
          </cell>
          <cell r="AJ339">
            <v>17709600.629729237</v>
          </cell>
          <cell r="AK339"/>
          <cell r="AL339"/>
          <cell r="AM339"/>
        </row>
        <row r="340">
          <cell r="D340" t="str">
            <v>ASL Salerno</v>
          </cell>
          <cell r="F340">
            <v>8898211.2461282797</v>
          </cell>
          <cell r="G340">
            <v>35340849.487890683</v>
          </cell>
          <cell r="H340">
            <v>28650485.128895849</v>
          </cell>
          <cell r="J340">
            <v>8861071.1770521402</v>
          </cell>
          <cell r="K340">
            <v>31828035.419770926</v>
          </cell>
          <cell r="L340">
            <v>25274238.236259319</v>
          </cell>
          <cell r="N340">
            <v>15006.240770335431</v>
          </cell>
          <cell r="O340">
            <v>1125916.8370417168</v>
          </cell>
          <cell r="P340">
            <v>1068696.3719418154</v>
          </cell>
          <cell r="R340">
            <v>22133.828305803978</v>
          </cell>
          <cell r="S340">
            <v>2386897.2310780408</v>
          </cell>
          <cell r="T340">
            <v>2307550.5206947131</v>
          </cell>
          <cell r="V340"/>
          <cell r="W340"/>
          <cell r="Y340">
            <v>8098646.6583131477</v>
          </cell>
          <cell r="Z340">
            <v>29069227.666481089</v>
          </cell>
          <cell r="AA340">
            <v>23083095.220000006</v>
          </cell>
          <cell r="AB340">
            <v>14335.213259925702</v>
          </cell>
          <cell r="AC340">
            <v>1074771.8472032356</v>
          </cell>
          <cell r="AD340">
            <v>1020154.5052751488</v>
          </cell>
          <cell r="AE340">
            <v>21247.020568537821</v>
          </cell>
          <cell r="AF340">
            <v>2291910.5945567018</v>
          </cell>
          <cell r="AG340">
            <v>2215692.9573613801</v>
          </cell>
          <cell r="AH340">
            <v>8134228.8921416113</v>
          </cell>
          <cell r="AI340">
            <v>32435910.108241025</v>
          </cell>
          <cell r="AJ340">
            <v>26318942.682636537</v>
          </cell>
          <cell r="AK340"/>
          <cell r="AL340"/>
          <cell r="AM340"/>
        </row>
        <row r="341">
          <cell r="D341" t="str">
            <v>TOTALE ASL</v>
          </cell>
          <cell r="F341">
            <v>36220945.23160696</v>
          </cell>
          <cell r="G341">
            <v>146972219.6624043</v>
          </cell>
          <cell r="H341">
            <v>118929320.94349355</v>
          </cell>
          <cell r="J341">
            <v>36040636.486941867</v>
          </cell>
          <cell r="K341">
            <v>129731485.24527489</v>
          </cell>
          <cell r="L341">
            <v>102399576.22504607</v>
          </cell>
          <cell r="N341">
            <v>71880.087467801597</v>
          </cell>
          <cell r="O341">
            <v>5446555.6794473855</v>
          </cell>
          <cell r="P341">
            <v>5150735.8220677786</v>
          </cell>
          <cell r="R341">
            <v>108428.6571972957</v>
          </cell>
          <cell r="S341">
            <v>11794178.737682015</v>
          </cell>
          <cell r="T341">
            <v>11379008.896379668</v>
          </cell>
          <cell r="V341"/>
          <cell r="W341"/>
          <cell r="Y341">
            <v>34463008.226875767</v>
          </cell>
          <cell r="Z341">
            <v>123532165.84196474</v>
          </cell>
          <cell r="AA341">
            <v>98094335.555274993</v>
          </cell>
          <cell r="AB341">
            <v>71963.410527056651</v>
          </cell>
          <cell r="AC341">
            <v>5451905.1009835545</v>
          </cell>
          <cell r="AD341">
            <v>5156717.591644275</v>
          </cell>
          <cell r="AE341">
            <v>111596.07146649188</v>
          </cell>
          <cell r="AF341">
            <v>12173504.345093528</v>
          </cell>
          <cell r="AG341">
            <v>11398628.536779232</v>
          </cell>
          <cell r="AH341">
            <v>34646567.708869316</v>
          </cell>
          <cell r="AI341">
            <v>141157575.28804183</v>
          </cell>
          <cell r="AJ341">
            <v>114649681.68369851</v>
          </cell>
          <cell r="AK341"/>
          <cell r="AL341"/>
          <cell r="AM341"/>
        </row>
        <row r="342">
          <cell r="G342" t="str">
            <v>Utilizzo accantonamenti centralizzati</v>
          </cell>
          <cell r="H342">
            <v>-257171.80616426468</v>
          </cell>
          <cell r="T342"/>
          <cell r="AI342"/>
        </row>
        <row r="343">
          <cell r="D343"/>
          <cell r="E343"/>
          <cell r="F343"/>
          <cell r="G343" t="str">
            <v>Limite 2023 da All. 1.1 alla DGRC 800/23</v>
          </cell>
          <cell r="H343">
            <v>119186492.74965781</v>
          </cell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</row>
        <row r="345">
          <cell r="D345"/>
          <cell r="E345"/>
          <cell r="F345"/>
          <cell r="G345"/>
          <cell r="H345"/>
          <cell r="I345"/>
          <cell r="J345">
            <v>0</v>
          </cell>
          <cell r="K345">
            <v>0</v>
          </cell>
          <cell r="L345">
            <v>0</v>
          </cell>
          <cell r="M345"/>
          <cell r="N345">
            <v>0</v>
          </cell>
          <cell r="O345">
            <v>0</v>
          </cell>
          <cell r="P345">
            <v>0</v>
          </cell>
          <cell r="Q345"/>
          <cell r="R345">
            <v>0</v>
          </cell>
          <cell r="S345">
            <v>0</v>
          </cell>
          <cell r="T345">
            <v>0</v>
          </cell>
        </row>
        <row r="346">
          <cell r="D346"/>
          <cell r="E346"/>
          <cell r="F346"/>
          <cell r="G346"/>
          <cell r="H346"/>
          <cell r="I346"/>
          <cell r="J346">
            <v>0</v>
          </cell>
          <cell r="K346">
            <v>0</v>
          </cell>
          <cell r="L346">
            <v>0.37000000011175871</v>
          </cell>
          <cell r="M346"/>
          <cell r="N346">
            <v>0</v>
          </cell>
          <cell r="O346">
            <v>0</v>
          </cell>
          <cell r="P346">
            <v>0</v>
          </cell>
          <cell r="Q346"/>
          <cell r="R346">
            <v>0</v>
          </cell>
          <cell r="S346">
            <v>0</v>
          </cell>
          <cell r="T346">
            <v>0</v>
          </cell>
        </row>
        <row r="347">
          <cell r="D347"/>
          <cell r="E347"/>
          <cell r="F347"/>
          <cell r="G347"/>
          <cell r="H347"/>
          <cell r="I347"/>
          <cell r="J347">
            <v>0</v>
          </cell>
          <cell r="K347">
            <v>0</v>
          </cell>
          <cell r="L347">
            <v>0</v>
          </cell>
          <cell r="M347"/>
          <cell r="N347">
            <v>0</v>
          </cell>
          <cell r="O347">
            <v>0</v>
          </cell>
          <cell r="P347">
            <v>0</v>
          </cell>
          <cell r="Q347"/>
          <cell r="R347">
            <v>0</v>
          </cell>
          <cell r="S347">
            <v>0</v>
          </cell>
          <cell r="T347">
            <v>0</v>
          </cell>
        </row>
        <row r="348">
          <cell r="D348"/>
          <cell r="E348"/>
          <cell r="F348"/>
          <cell r="G348"/>
          <cell r="H348"/>
          <cell r="I348"/>
          <cell r="J348">
            <v>0</v>
          </cell>
          <cell r="K348">
            <v>0</v>
          </cell>
          <cell r="L348">
            <v>0</v>
          </cell>
          <cell r="M348"/>
          <cell r="N348">
            <v>0</v>
          </cell>
          <cell r="O348">
            <v>0</v>
          </cell>
          <cell r="P348">
            <v>0</v>
          </cell>
          <cell r="Q348"/>
          <cell r="R348">
            <v>0</v>
          </cell>
          <cell r="S348">
            <v>0</v>
          </cell>
          <cell r="T348">
            <v>0</v>
          </cell>
        </row>
        <row r="349">
          <cell r="D349"/>
          <cell r="E349"/>
          <cell r="F349"/>
          <cell r="G349"/>
          <cell r="H349"/>
          <cell r="I349"/>
          <cell r="J349">
            <v>0</v>
          </cell>
          <cell r="K349">
            <v>0</v>
          </cell>
          <cell r="L349">
            <v>0</v>
          </cell>
          <cell r="M349"/>
          <cell r="N349">
            <v>0</v>
          </cell>
          <cell r="O349">
            <v>0</v>
          </cell>
          <cell r="P349">
            <v>0</v>
          </cell>
          <cell r="Q349"/>
          <cell r="R349">
            <v>0</v>
          </cell>
          <cell r="S349">
            <v>0</v>
          </cell>
          <cell r="T349">
            <v>0</v>
          </cell>
        </row>
        <row r="350">
          <cell r="D350"/>
          <cell r="E350"/>
          <cell r="F350"/>
          <cell r="G350"/>
          <cell r="H350"/>
          <cell r="I350"/>
          <cell r="J350">
            <v>0</v>
          </cell>
          <cell r="K350">
            <v>0</v>
          </cell>
          <cell r="L350">
            <v>0</v>
          </cell>
          <cell r="M350"/>
          <cell r="N350">
            <v>0</v>
          </cell>
          <cell r="O350">
            <v>0</v>
          </cell>
          <cell r="P350">
            <v>0</v>
          </cell>
          <cell r="Q350"/>
          <cell r="R350">
            <v>0</v>
          </cell>
          <cell r="S350">
            <v>0</v>
          </cell>
          <cell r="T350">
            <v>0</v>
          </cell>
        </row>
        <row r="351">
          <cell r="D351"/>
          <cell r="E351"/>
          <cell r="F351"/>
          <cell r="G351"/>
          <cell r="H351"/>
          <cell r="I351"/>
          <cell r="J351">
            <v>0</v>
          </cell>
          <cell r="K351">
            <v>0</v>
          </cell>
          <cell r="L351">
            <v>0</v>
          </cell>
          <cell r="M351"/>
          <cell r="N351">
            <v>0</v>
          </cell>
          <cell r="O351">
            <v>0</v>
          </cell>
          <cell r="P351">
            <v>0</v>
          </cell>
          <cell r="Q351"/>
          <cell r="R351">
            <v>0</v>
          </cell>
          <cell r="S351">
            <v>0</v>
          </cell>
          <cell r="T351">
            <v>0</v>
          </cell>
        </row>
        <row r="352">
          <cell r="D352"/>
        </row>
        <row r="353">
          <cell r="D353"/>
        </row>
        <row r="354">
          <cell r="D354"/>
        </row>
        <row r="355">
          <cell r="D355"/>
        </row>
        <row r="356">
          <cell r="D356"/>
        </row>
        <row r="357">
          <cell r="D357"/>
        </row>
        <row r="358">
          <cell r="D358"/>
        </row>
        <row r="359">
          <cell r="D359"/>
        </row>
        <row r="360">
          <cell r="D360"/>
        </row>
        <row r="361">
          <cell r="D361"/>
        </row>
        <row r="362">
          <cell r="D362"/>
        </row>
        <row r="363">
          <cell r="D363"/>
        </row>
        <row r="364">
          <cell r="D364"/>
        </row>
        <row r="365">
          <cell r="D365"/>
        </row>
        <row r="366">
          <cell r="D366"/>
        </row>
        <row r="367">
          <cell r="D367"/>
        </row>
        <row r="368">
          <cell r="D368"/>
        </row>
        <row r="369">
          <cell r="D369"/>
        </row>
        <row r="370">
          <cell r="D370"/>
        </row>
        <row r="371">
          <cell r="D371"/>
        </row>
        <row r="372">
          <cell r="D372"/>
        </row>
        <row r="373">
          <cell r="D373"/>
        </row>
        <row r="374">
          <cell r="D374"/>
        </row>
        <row r="375">
          <cell r="D375"/>
        </row>
        <row r="376">
          <cell r="D376"/>
        </row>
        <row r="377">
          <cell r="D377"/>
        </row>
        <row r="378">
          <cell r="D378"/>
        </row>
        <row r="379">
          <cell r="D379"/>
        </row>
        <row r="380">
          <cell r="D380"/>
        </row>
        <row r="381">
          <cell r="D381"/>
        </row>
        <row r="382">
          <cell r="D382"/>
        </row>
        <row r="383">
          <cell r="D383"/>
        </row>
        <row r="384">
          <cell r="D384"/>
        </row>
        <row r="385">
          <cell r="D385"/>
        </row>
        <row r="386">
          <cell r="D386"/>
        </row>
        <row r="387">
          <cell r="D387"/>
        </row>
        <row r="388">
          <cell r="D388"/>
        </row>
        <row r="389">
          <cell r="D389"/>
        </row>
        <row r="390">
          <cell r="D390"/>
        </row>
        <row r="391">
          <cell r="D391"/>
        </row>
        <row r="392">
          <cell r="D392"/>
        </row>
        <row r="393">
          <cell r="D393"/>
        </row>
        <row r="394">
          <cell r="D394"/>
        </row>
        <row r="395">
          <cell r="D395"/>
        </row>
        <row r="396">
          <cell r="D396"/>
        </row>
        <row r="397">
          <cell r="D397"/>
        </row>
        <row r="398">
          <cell r="D398"/>
        </row>
        <row r="399">
          <cell r="D399"/>
        </row>
        <row r="400">
          <cell r="D400"/>
        </row>
        <row r="401">
          <cell r="D401"/>
        </row>
        <row r="402">
          <cell r="D402"/>
        </row>
        <row r="403">
          <cell r="D403"/>
        </row>
        <row r="404">
          <cell r="D404"/>
        </row>
        <row r="405">
          <cell r="D405"/>
        </row>
        <row r="406">
          <cell r="D406"/>
        </row>
        <row r="407">
          <cell r="D407"/>
        </row>
        <row r="408">
          <cell r="D408"/>
        </row>
        <row r="409">
          <cell r="D409"/>
        </row>
        <row r="410">
          <cell r="D410"/>
        </row>
        <row r="411">
          <cell r="D411"/>
        </row>
        <row r="412">
          <cell r="D412"/>
        </row>
        <row r="413">
          <cell r="D413"/>
        </row>
        <row r="414">
          <cell r="D414"/>
        </row>
        <row r="415">
          <cell r="D415"/>
        </row>
        <row r="416">
          <cell r="D416"/>
        </row>
        <row r="417">
          <cell r="D417"/>
        </row>
        <row r="418">
          <cell r="D418"/>
        </row>
      </sheetData>
      <sheetData sheetId="7"/>
      <sheetData sheetId="8"/>
      <sheetData sheetId="9">
        <row r="120">
          <cell r="C120">
            <v>440021</v>
          </cell>
          <cell r="D120" t="str">
            <v>CENTRO DIAGN. ANAL.  CLIN. MEGARIDE SNC L.GIORDANO &amp; C. - 440021</v>
          </cell>
          <cell r="F120">
            <v>9518.4427640323902</v>
          </cell>
          <cell r="G120">
            <v>34603.344939999995</v>
          </cell>
          <cell r="H120">
            <v>27492.66</v>
          </cell>
        </row>
        <row r="121">
          <cell r="C121">
            <v>440076</v>
          </cell>
          <cell r="D121" t="str">
            <v>Clinica Mediterranea S.p.A.</v>
          </cell>
          <cell r="F121">
            <v>5874.9334298342928</v>
          </cell>
          <cell r="G121">
            <v>21633.925299999995</v>
          </cell>
          <cell r="H121">
            <v>17195.699999999997</v>
          </cell>
        </row>
        <row r="122">
          <cell r="C122">
            <v>450046</v>
          </cell>
          <cell r="D122" t="str">
            <v>CLINIC CENTER S.P.A. - 450046</v>
          </cell>
          <cell r="F122">
            <v>5303.292941208334</v>
          </cell>
          <cell r="G122">
            <v>17662.055949999998</v>
          </cell>
          <cell r="H122">
            <v>14029.05</v>
          </cell>
        </row>
        <row r="123">
          <cell r="C123">
            <v>460103</v>
          </cell>
          <cell r="D123" t="str">
            <v>DIAGNOSTICA MORI SRL - 460103</v>
          </cell>
          <cell r="F123">
            <v>127861.28443900972</v>
          </cell>
          <cell r="G123">
            <v>448456.08956999995</v>
          </cell>
          <cell r="H123">
            <v>356200.23</v>
          </cell>
        </row>
        <row r="124">
          <cell r="C124">
            <v>470125</v>
          </cell>
          <cell r="D124" t="str">
            <v>CLINICA SANATRIX S.P.A.</v>
          </cell>
          <cell r="F124">
            <v>1825.5901023118056</v>
          </cell>
          <cell r="G124">
            <v>7869.6892042361524</v>
          </cell>
          <cell r="H124">
            <v>6503.6055395044914</v>
          </cell>
        </row>
        <row r="125">
          <cell r="C125">
            <v>470156</v>
          </cell>
          <cell r="D125" t="str">
            <v>CENTRO DIAGNOSTICO NINNI-SCOGNAMIGLIO &amp;C S.A.S. - 470156</v>
          </cell>
          <cell r="F125">
            <v>8136.4643762152609</v>
          </cell>
          <cell r="G125">
            <v>35389.310181666653</v>
          </cell>
          <cell r="H125">
            <v>28815.584999999985</v>
          </cell>
        </row>
        <row r="126">
          <cell r="C126">
            <v>470162</v>
          </cell>
          <cell r="D126" t="str">
            <v>LABORATORIO SCARLATTI SRL DEL DOTT. UMBERTO POLVERINO - 470162</v>
          </cell>
          <cell r="F126">
            <v>27513.837326874764</v>
          </cell>
          <cell r="G126">
            <v>96810.267209999976</v>
          </cell>
          <cell r="H126">
            <v>76895.189999999988</v>
          </cell>
        </row>
        <row r="127">
          <cell r="C127">
            <v>480212</v>
          </cell>
          <cell r="D127" t="str">
            <v>HERMITAGE HOSPITAL SRL</v>
          </cell>
          <cell r="F127">
            <v>447.42246826570488</v>
          </cell>
          <cell r="G127">
            <v>1490.7619899999997</v>
          </cell>
          <cell r="H127">
            <v>1187.6099999999999</v>
          </cell>
        </row>
        <row r="128">
          <cell r="C128">
            <v>490209</v>
          </cell>
          <cell r="D128" t="str">
            <v>CENTRO DIAGNIOSTICO LIETI  S.A.S. DI ROCCO CASTALDO - 490209</v>
          </cell>
          <cell r="F128">
            <v>0</v>
          </cell>
          <cell r="G128">
            <v>0</v>
          </cell>
          <cell r="H128">
            <v>0</v>
          </cell>
        </row>
        <row r="129">
          <cell r="C129">
            <v>490216</v>
          </cell>
          <cell r="D129" t="str">
            <v>LABORATORIO ANALISI  S.GIUSEPPE DEL DR.CORTESE S.&amp; C. S.A.S. - 490216</v>
          </cell>
          <cell r="F129">
            <v>36643.837153317058</v>
          </cell>
          <cell r="G129">
            <v>127859.65686999998</v>
          </cell>
          <cell r="H129">
            <v>101556.93</v>
          </cell>
        </row>
        <row r="130">
          <cell r="C130">
            <v>490219</v>
          </cell>
          <cell r="D130" t="str">
            <v>LABORATORIO PATOLOGIA CLINICA SAS DI PAGANO PAOLO  C - 490219</v>
          </cell>
          <cell r="F130">
            <v>28182.577988151399</v>
          </cell>
          <cell r="G130">
            <v>91173.305159999974</v>
          </cell>
          <cell r="H130">
            <v>72417.239999999991</v>
          </cell>
        </row>
        <row r="131">
          <cell r="C131">
            <v>490242</v>
          </cell>
          <cell r="D131" t="str">
            <v>CENTRO DI DIAGNOSTICA CLINICA "C.D.C."DI SIESTO S.A.S. - 490242</v>
          </cell>
          <cell r="F131">
            <v>5885.5498747893362</v>
          </cell>
          <cell r="G131">
            <v>19811.89677000001</v>
          </cell>
          <cell r="H131">
            <v>15736.529999999979</v>
          </cell>
        </row>
        <row r="132">
          <cell r="C132">
            <v>490243</v>
          </cell>
          <cell r="D132" t="str">
            <v>LAB. C. PANDOLFI &amp; C. DI DI BIASE DOTT. SEBASTIANO SAS - 490243</v>
          </cell>
          <cell r="F132">
            <v>36802.035925395423</v>
          </cell>
          <cell r="G132">
            <v>312076.34576999996</v>
          </cell>
          <cell r="H132">
            <v>277671.02999999997</v>
          </cell>
        </row>
        <row r="133">
          <cell r="C133">
            <v>490248</v>
          </cell>
          <cell r="D133" t="str">
            <v>V.E.G.A. S.R.L. - 490248</v>
          </cell>
          <cell r="F133">
            <v>50440.661182063748</v>
          </cell>
          <cell r="G133">
            <v>178212.64477999997</v>
          </cell>
          <cell r="H133">
            <v>141633.41999999998</v>
          </cell>
        </row>
        <row r="134">
          <cell r="C134">
            <v>500235</v>
          </cell>
          <cell r="D134" t="str">
            <v>LAB. ANALISI CLINICHE ALFREDO PAGANO S.A.S. - 500235</v>
          </cell>
          <cell r="F134">
            <v>3713.0665938721286</v>
          </cell>
          <cell r="G134">
            <v>13062.030574999982</v>
          </cell>
          <cell r="H134">
            <v>10374.925000000003</v>
          </cell>
        </row>
        <row r="135">
          <cell r="C135">
            <v>500236</v>
          </cell>
          <cell r="D135" t="str">
            <v>CENTRO DI DIAGNOSTICA CLINICA S.A.S. DI COPPOLA DIEGO &amp;C - 500236</v>
          </cell>
          <cell r="F135">
            <v>20880.124189550239</v>
          </cell>
          <cell r="G135">
            <v>69269.99878073344</v>
          </cell>
          <cell r="H135">
            <v>55106.397164998809</v>
          </cell>
        </row>
        <row r="136">
          <cell r="C136">
            <v>510273</v>
          </cell>
          <cell r="D136" t="str">
            <v>BIOCLINICAL  S.N.C. - 510273</v>
          </cell>
          <cell r="F136">
            <v>22711.116014769952</v>
          </cell>
          <cell r="G136">
            <v>79144.833519999986</v>
          </cell>
          <cell r="H136">
            <v>62864.28</v>
          </cell>
        </row>
        <row r="137">
          <cell r="C137">
            <v>510295</v>
          </cell>
          <cell r="D137" t="str">
            <v>STUDIO DI PATOLOGIA CLINICA S.A.S. - 510295</v>
          </cell>
          <cell r="F137">
            <v>1458.5594073106085</v>
          </cell>
          <cell r="G137">
            <v>6335.1944399999993</v>
          </cell>
          <cell r="H137">
            <v>5033.16</v>
          </cell>
        </row>
        <row r="138">
          <cell r="C138">
            <v>510408</v>
          </cell>
          <cell r="D138" t="str">
            <v>LABORATORIO DI ANALISI  DR. MARIO NICOLETTI  S.A.S. - 510408</v>
          </cell>
          <cell r="F138">
            <v>13790.252459851821</v>
          </cell>
          <cell r="G138">
            <v>46972.902439999983</v>
          </cell>
          <cell r="H138">
            <v>37330.509999999995</v>
          </cell>
        </row>
        <row r="139">
          <cell r="C139">
            <v>520322</v>
          </cell>
          <cell r="D139" t="str">
            <v>CENTRO POLIDIAGNOSTICO NAPOLI S.R.L. - 520322</v>
          </cell>
          <cell r="F139">
            <v>35004.042486381462</v>
          </cell>
          <cell r="G139">
            <v>561178.26156999997</v>
          </cell>
          <cell r="H139">
            <v>523135.23</v>
          </cell>
        </row>
        <row r="140">
          <cell r="C140">
            <v>520323</v>
          </cell>
          <cell r="D140" t="str">
            <v>CENTRO RICERCHE ED ANALISI CLINICHE  &lt;&lt;S. GIOVANNI&gt;&gt; S.R.L. - 520323</v>
          </cell>
          <cell r="F140">
            <v>142023.6285761671</v>
          </cell>
          <cell r="G140">
            <v>472401.55193999992</v>
          </cell>
          <cell r="H140">
            <v>375219.66</v>
          </cell>
        </row>
        <row r="141">
          <cell r="C141">
            <v>520328</v>
          </cell>
          <cell r="D141" t="str">
            <v>LABOR.  ANALISI CHIM. E CLIN. NOVIELLO LUIGI  C.  S.N.C. - 520328</v>
          </cell>
          <cell r="F141">
            <v>0</v>
          </cell>
          <cell r="G141">
            <v>0</v>
          </cell>
          <cell r="H141">
            <v>0</v>
          </cell>
        </row>
        <row r="142">
          <cell r="C142">
            <v>520329</v>
          </cell>
          <cell r="D142" t="str">
            <v>LABORATORIO  ANALISI CLINICHE  &lt;&lt;S.E.M.&gt;&gt;  S.N.C. - 520329</v>
          </cell>
          <cell r="F142">
            <v>0</v>
          </cell>
          <cell r="G142">
            <v>0</v>
          </cell>
          <cell r="H142">
            <v>0</v>
          </cell>
        </row>
        <row r="143">
          <cell r="C143">
            <v>520333</v>
          </cell>
          <cell r="D143" t="str">
            <v>CLINICA VESUVIO SRL - 520333</v>
          </cell>
          <cell r="F143">
            <v>30644.842846014581</v>
          </cell>
          <cell r="G143">
            <v>105005.96333999999</v>
          </cell>
          <cell r="H143">
            <v>83404.259999999995</v>
          </cell>
        </row>
        <row r="144">
          <cell r="C144">
            <v>530372</v>
          </cell>
          <cell r="D144" t="str">
            <v>CENTRO MEDICO NAZIONALE S.N.C. - 530372</v>
          </cell>
          <cell r="F144">
            <v>54523.710830803131</v>
          </cell>
          <cell r="G144">
            <v>188054.42313999997</v>
          </cell>
          <cell r="H144">
            <v>149378.46</v>
          </cell>
        </row>
        <row r="145">
          <cell r="C145">
            <v>530379</v>
          </cell>
          <cell r="D145" t="str">
            <v>L.A.C.  DI  ALESSANDRA DE MASI - 530379</v>
          </cell>
          <cell r="F145">
            <v>72853.290949441405</v>
          </cell>
          <cell r="G145">
            <v>254197.26330999998</v>
          </cell>
          <cell r="H145">
            <v>201915.09</v>
          </cell>
        </row>
        <row r="146">
          <cell r="C146" t="str">
            <v>AGG300</v>
          </cell>
          <cell r="D146" t="str">
            <v>INNOVALAB S.C. A R.L. - AGG300</v>
          </cell>
          <cell r="F146">
            <v>46031.896218989074</v>
          </cell>
          <cell r="G146">
            <v>1041905.96665</v>
          </cell>
          <cell r="H146">
            <v>978448.35</v>
          </cell>
        </row>
        <row r="147">
          <cell r="C147" t="str">
            <v>AGG301</v>
          </cell>
          <cell r="D147" t="str">
            <v>CERBA Healthcare Campania - Rete Lab (ex Lab. BASILE)</v>
          </cell>
          <cell r="F147">
            <v>1264469.4990511159</v>
          </cell>
          <cell r="G147">
            <v>5802449.4577134103</v>
          </cell>
          <cell r="H147">
            <v>4755463.2086991537</v>
          </cell>
        </row>
        <row r="148">
          <cell r="C148" t="str">
            <v>AGG302</v>
          </cell>
          <cell r="D148" t="str">
            <v>HUB  LABS S.C.A.R.L. - AGG302</v>
          </cell>
          <cell r="F148">
            <v>476430.04019224341</v>
          </cell>
          <cell r="G148">
            <v>1882502.6109837908</v>
          </cell>
          <cell r="H148">
            <v>1528879.1166829157</v>
          </cell>
        </row>
        <row r="149">
          <cell r="C149" t="str">
            <v>AGG305</v>
          </cell>
          <cell r="D149" t="str">
            <v>ISTITUTO DIAGNOSTICO VARELLI SRL - AGG305</v>
          </cell>
          <cell r="F149">
            <v>863178.91665903374</v>
          </cell>
          <cell r="G149">
            <v>3441987.0957014542</v>
          </cell>
          <cell r="H149">
            <v>2764541.8777499995</v>
          </cell>
        </row>
        <row r="150">
          <cell r="C150" t="str">
            <v>AGG306</v>
          </cell>
          <cell r="D150" t="str">
            <v>DIAGNOSTICLAB 2.0:LABORATORIO ANALISI SPECIALISTICHE DE ANGELIS SRL - AGG306</v>
          </cell>
          <cell r="F150">
            <v>139403.44901572636</v>
          </cell>
          <cell r="G150">
            <v>483689.10340999992</v>
          </cell>
          <cell r="H150">
            <v>384594.99</v>
          </cell>
        </row>
        <row r="151">
          <cell r="C151" t="str">
            <v>AGG307</v>
          </cell>
          <cell r="D151" t="str">
            <v>BIO4LAB S.C. A R.L. - AGG307</v>
          </cell>
          <cell r="F151">
            <v>54285.702815194789</v>
          </cell>
          <cell r="G151">
            <v>182792.10946999991</v>
          </cell>
          <cell r="H151">
            <v>145238.33250000002</v>
          </cell>
        </row>
        <row r="152">
          <cell r="C152" t="str">
            <v>AGG308</v>
          </cell>
          <cell r="D152" t="str">
            <v>CONSORZIO ILAB - AGG308</v>
          </cell>
          <cell r="F152">
            <v>222854.13053455102</v>
          </cell>
          <cell r="G152">
            <v>765817.60837484442</v>
          </cell>
          <cell r="H152">
            <v>610997.10276000353</v>
          </cell>
        </row>
        <row r="153">
          <cell r="C153" t="str">
            <v>AGG309</v>
          </cell>
          <cell r="D153" t="str">
            <v>SALUS S.C.A.R.L. - AGG309</v>
          </cell>
          <cell r="F153">
            <v>0</v>
          </cell>
          <cell r="G153">
            <v>0</v>
          </cell>
          <cell r="H153">
            <v>0</v>
          </cell>
          <cell r="I153"/>
        </row>
        <row r="154">
          <cell r="C154" t="str">
            <v>AGG310</v>
          </cell>
          <cell r="D154" t="str">
            <v>DIAGNOSTICA TERRITORIALE S.C. A R.L. - AGG310</v>
          </cell>
          <cell r="F154">
            <v>416653.72727920511</v>
          </cell>
          <cell r="G154">
            <v>1462685.6739251658</v>
          </cell>
          <cell r="H154">
            <v>1164532.7084393692</v>
          </cell>
        </row>
        <row r="155">
          <cell r="C155" t="str">
            <v>AGG311</v>
          </cell>
          <cell r="D155" t="str">
            <v>LAB IN PROGRESS S.C. A R.L. - AGG311</v>
          </cell>
          <cell r="F155">
            <v>1239423.88967104</v>
          </cell>
          <cell r="G155">
            <v>4341261.9400594151</v>
          </cell>
          <cell r="H155">
            <v>3449231.1783077167</v>
          </cell>
        </row>
        <row r="156">
          <cell r="C156" t="str">
            <v>AGG316</v>
          </cell>
          <cell r="D156" t="str">
            <v>LABORATORIO ANALISI CLINICHE BRANCACCIO - AGG316</v>
          </cell>
          <cell r="F156">
            <v>177502.77239602976</v>
          </cell>
          <cell r="G156">
            <v>617321.30270999984</v>
          </cell>
          <cell r="H156">
            <v>490326.68999999994</v>
          </cell>
        </row>
        <row r="157">
          <cell r="C157" t="str">
            <v>AGG317</v>
          </cell>
          <cell r="D157" t="str">
            <v>NEAPOLIS MEDIALAB S.C. A R.L. - AGG317</v>
          </cell>
          <cell r="F157">
            <v>444046.5986457807</v>
          </cell>
          <cell r="G157">
            <v>1669035.4678296647</v>
          </cell>
          <cell r="H157">
            <v>1346187.6641226392</v>
          </cell>
        </row>
        <row r="158">
          <cell r="C158" t="str">
            <v>AGG318</v>
          </cell>
          <cell r="D158" t="str">
            <v>OMNIALAB S.C. S.R.L. - AGG318</v>
          </cell>
          <cell r="F158">
            <v>0</v>
          </cell>
          <cell r="G158">
            <v>0</v>
          </cell>
          <cell r="H158">
            <v>0</v>
          </cell>
        </row>
        <row r="159">
          <cell r="C159" t="str">
            <v>AGG319</v>
          </cell>
          <cell r="D159" t="str">
            <v>CONSORZIO IN.VE.NA. - AGG319</v>
          </cell>
          <cell r="F159">
            <v>57316.068267002738</v>
          </cell>
          <cell r="G159">
            <v>186980.13212019997</v>
          </cell>
          <cell r="H159">
            <v>148517.70779999997</v>
          </cell>
        </row>
        <row r="160">
          <cell r="C160" t="str">
            <v>AGG320</v>
          </cell>
          <cell r="D160" t="str">
            <v>CITY LAB. S.C.A.R.L. - AGG320</v>
          </cell>
          <cell r="F160">
            <v>135861.59068827992</v>
          </cell>
          <cell r="G160">
            <v>520820.97360999993</v>
          </cell>
          <cell r="H160">
            <v>416735.79</v>
          </cell>
        </row>
        <row r="161">
          <cell r="C161" t="str">
            <v>AGG321</v>
          </cell>
          <cell r="D161" t="str">
            <v>ATI MAIELLO NEFROCENTER LAB - AGG321</v>
          </cell>
          <cell r="F161">
            <v>196721.6630212001</v>
          </cell>
          <cell r="G161">
            <v>760441.30895435007</v>
          </cell>
          <cell r="H161">
            <v>613520.15370000002</v>
          </cell>
        </row>
        <row r="162">
          <cell r="C162" t="str">
            <v>AGG322</v>
          </cell>
          <cell r="D162" t="str">
            <v>DIAGNOSTICA DI LABORATORI ASSOCIATI SCARL</v>
          </cell>
          <cell r="F162">
            <v>335266.14724032901</v>
          </cell>
          <cell r="G162">
            <v>1123583.1873830678</v>
          </cell>
          <cell r="H162">
            <v>893396.37381498632</v>
          </cell>
        </row>
        <row r="163">
          <cell r="C163" t="str">
            <v>AGG323</v>
          </cell>
          <cell r="D163" t="str">
            <v>DIAGNOSTICA LABORATORI CAMPANIA</v>
          </cell>
          <cell r="F163">
            <v>105239.10813836797</v>
          </cell>
          <cell r="G163">
            <v>452232.22199833329</v>
          </cell>
          <cell r="H163">
            <v>368077.13499999995</v>
          </cell>
        </row>
        <row r="164">
          <cell r="C164" t="str">
            <v>AMB072</v>
          </cell>
          <cell r="D164" t="str">
            <v>CASA DI CURA VILLA ANGELA SRL - AMB072</v>
          </cell>
          <cell r="F164">
            <v>11733.804676250458</v>
          </cell>
          <cell r="G164">
            <v>46456.199469999992</v>
          </cell>
          <cell r="H164">
            <v>37275.329999999994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_Var_2023_2024"/>
      <sheetName val="2023_T"/>
      <sheetName val="2023"/>
      <sheetName val="2024_T"/>
      <sheetName val="2024"/>
      <sheetName val="Nuove agg"/>
    </sheetNames>
    <sheetDataSet>
      <sheetData sheetId="0">
        <row r="1">
          <cell r="A1" t="str">
            <v>Applicazione Allegato B alla DGRC n. 215/2022 e s.m.i. ai sensi della DGRC n. 800/2023</v>
          </cell>
          <cell r="D1"/>
          <cell r="E1"/>
          <cell r="F1"/>
          <cell r="L1">
            <v>0.05</v>
          </cell>
          <cell r="P1">
            <v>0.03</v>
          </cell>
          <cell r="S1"/>
          <cell r="T1"/>
          <cell r="U1"/>
        </row>
        <row r="2">
          <cell r="A2" t="str">
            <v>ASL: NAPOLI 1 CENTRO</v>
          </cell>
          <cell r="B2"/>
          <cell r="C2" t="str">
            <v>Classe VMP per il 2023</v>
          </cell>
          <cell r="D2" t="str">
            <v>A</v>
          </cell>
          <cell r="E2" t="str">
            <v>B</v>
          </cell>
          <cell r="F2" t="str">
            <v>C</v>
          </cell>
          <cell r="G2" t="str">
            <v>VMP per tetto 2023</v>
          </cell>
          <cell r="H2" t="str">
            <v>Composizione % col. C) TETTO Netto (escl. Extra 10%)</v>
          </cell>
          <cell r="I2" t="str">
            <v>C.O.M. vigente dal 01.01.2023</v>
          </cell>
          <cell r="J2" t="str">
            <v>Tetto di spesa teorico MAX in base alla COM e al VMP per il 2023</v>
          </cell>
          <cell r="K2" t="str">
            <v>Composizione % TETTO TEORICO per il 2023</v>
          </cell>
          <cell r="L2" t="str">
            <v>Variazione tetto 2023 per Avvicinamento alla C.O.M.</v>
          </cell>
          <cell r="N2" t="str">
            <v>Punteggio Indicatori su dati consuntivi 2022</v>
          </cell>
          <cell r="O2" t="str">
            <v>Gruppo in base al punteggio: 1° / 2° / 3° sui dati 2022</v>
          </cell>
          <cell r="P2" t="str">
            <v>Variazione TETTO in base agli Indicatori su dati cons. 2022</v>
          </cell>
          <cell r="R2" t="str">
            <v>Classe VMP per il 2024</v>
          </cell>
          <cell r="S2" t="str">
            <v>D</v>
          </cell>
          <cell r="T2" t="str">
            <v>E</v>
          </cell>
          <cell r="U2" t="str">
            <v>F</v>
          </cell>
          <cell r="V2" t="str">
            <v>VMP per tetto 2024</v>
          </cell>
          <cell r="W2" t="str">
            <v>Composizione % col. F) TETTO Netto (escl. Extra 10%)</v>
          </cell>
          <cell r="X2" t="str">
            <v>C.O.M. vigente dal 01.01.2024</v>
          </cell>
        </row>
        <row r="3">
          <cell r="A3" t="str">
            <v>Branca:Patologia Clinica</v>
          </cell>
          <cell r="B3"/>
          <cell r="C3"/>
          <cell r="D3" t="str">
            <v>Tetto di spesa 2023 definitivo</v>
          </cell>
          <cell r="E3"/>
          <cell r="F3"/>
          <cell r="G3"/>
          <cell r="H3"/>
          <cell r="I3"/>
          <cell r="J3"/>
          <cell r="K3"/>
          <cell r="L3"/>
          <cell r="N3"/>
          <cell r="O3"/>
          <cell r="P3"/>
          <cell r="R3"/>
          <cell r="S3" t="str">
            <v>Tetto di spesa 2024 provv.rio</v>
          </cell>
          <cell r="T3"/>
          <cell r="U3"/>
          <cell r="V3"/>
          <cell r="W3"/>
          <cell r="X3"/>
        </row>
        <row r="4">
          <cell r="A4" t="str">
            <v>NSIS_23</v>
          </cell>
          <cell r="B4" t="str">
            <v>Denominazione struttura erogatrice</v>
          </cell>
          <cell r="C4"/>
          <cell r="D4" t="str">
            <v>NUM (1)</v>
          </cell>
          <cell r="E4" t="str">
            <v>LORDO (2)</v>
          </cell>
          <cell r="F4" t="str">
            <v>NETTO (3)</v>
          </cell>
          <cell r="G4" t="str">
            <v>€ VMP</v>
          </cell>
          <cell r="H4"/>
          <cell r="I4"/>
          <cell r="J4"/>
          <cell r="K4"/>
          <cell r="L4"/>
          <cell r="N4"/>
          <cell r="O4"/>
          <cell r="P4"/>
          <cell r="R4"/>
          <cell r="S4" t="str">
            <v>NUM (1)</v>
          </cell>
          <cell r="T4" t="str">
            <v>LORDO (2)</v>
          </cell>
          <cell r="U4" t="str">
            <v>NETTO (3)</v>
          </cell>
          <cell r="V4" t="str">
            <v>€ VMP</v>
          </cell>
          <cell r="W4"/>
          <cell r="X4"/>
        </row>
        <row r="5">
          <cell r="A5">
            <v>440021</v>
          </cell>
          <cell r="B5" t="str">
            <v>CENTRO DI ANALISI CLINICHE MEGARIDE SRL</v>
          </cell>
          <cell r="C5" t="str">
            <v>A</v>
          </cell>
          <cell r="D5">
            <v>10870</v>
          </cell>
          <cell r="E5">
            <v>37218</v>
          </cell>
          <cell r="F5">
            <v>29562</v>
          </cell>
          <cell r="G5">
            <v>3.47</v>
          </cell>
          <cell r="H5">
            <v>1.3608024521890064E-3</v>
          </cell>
          <cell r="I5">
            <v>99960</v>
          </cell>
          <cell r="J5">
            <v>346861.2</v>
          </cell>
          <cell r="K5">
            <v>6.9415449881956503E-3</v>
          </cell>
          <cell r="L5">
            <v>6061.7876821151585</v>
          </cell>
          <cell r="N5">
            <v>3</v>
          </cell>
          <cell r="O5" t="str">
            <v>3°</v>
          </cell>
          <cell r="P5">
            <v>-1068.7136304634548</v>
          </cell>
          <cell r="R5" t="str">
            <v>A</v>
          </cell>
          <cell r="S5">
            <v>9518.4427640323902</v>
          </cell>
          <cell r="T5">
            <v>34603.344939999995</v>
          </cell>
          <cell r="U5">
            <v>27492.66</v>
          </cell>
          <cell r="V5">
            <v>3.47</v>
          </cell>
          <cell r="W5">
            <v>1.1945663149582684E-3</v>
          </cell>
          <cell r="X5">
            <v>99960</v>
          </cell>
        </row>
        <row r="6">
          <cell r="A6">
            <v>440076</v>
          </cell>
          <cell r="B6" t="str">
            <v>Clinica Mediterranea S.p.a.</v>
          </cell>
          <cell r="C6" t="str">
            <v>A</v>
          </cell>
          <cell r="D6">
            <v>6780</v>
          </cell>
          <cell r="E6">
            <v>23270</v>
          </cell>
          <cell r="F6">
            <v>18490</v>
          </cell>
          <cell r="G6">
            <v>3.47</v>
          </cell>
          <cell r="H6">
            <v>8.511344746963916E-4</v>
          </cell>
          <cell r="I6">
            <v>99960</v>
          </cell>
          <cell r="J6">
            <v>346861.2</v>
          </cell>
          <cell r="K6">
            <v>6.9415449881956503E-3</v>
          </cell>
          <cell r="L6">
            <v>6615.3876821151589</v>
          </cell>
          <cell r="N6">
            <v>2</v>
          </cell>
          <cell r="O6" t="str">
            <v>3°</v>
          </cell>
          <cell r="P6">
            <v>-753.16163046345469</v>
          </cell>
          <cell r="R6" t="str">
            <v>A</v>
          </cell>
          <cell r="S6">
            <v>5874.9334298342928</v>
          </cell>
          <cell r="T6">
            <v>21633.925299999995</v>
          </cell>
          <cell r="U6">
            <v>17195.699999999997</v>
          </cell>
          <cell r="V6">
            <v>3.47</v>
          </cell>
          <cell r="W6">
            <v>7.4715956848583919E-4</v>
          </cell>
          <cell r="X6">
            <v>99960</v>
          </cell>
        </row>
        <row r="7">
          <cell r="A7">
            <v>450046</v>
          </cell>
          <cell r="B7" t="str">
            <v>CLINIC CENTER S.P.A.</v>
          </cell>
          <cell r="C7" t="str">
            <v>A</v>
          </cell>
          <cell r="D7">
            <v>5554</v>
          </cell>
          <cell r="E7">
            <v>18996</v>
          </cell>
          <cell r="F7">
            <v>15085</v>
          </cell>
          <cell r="G7">
            <v>3.47</v>
          </cell>
          <cell r="H7">
            <v>6.9439500004299989E-4</v>
          </cell>
          <cell r="I7">
            <v>99960</v>
          </cell>
          <cell r="J7">
            <v>346861.2</v>
          </cell>
          <cell r="K7">
            <v>6.9415449881956503E-3</v>
          </cell>
          <cell r="L7">
            <v>6785.6376821151571</v>
          </cell>
          <cell r="N7">
            <v>1</v>
          </cell>
          <cell r="O7" t="str">
            <v>3°</v>
          </cell>
          <cell r="P7">
            <v>-656.11913046345467</v>
          </cell>
          <cell r="R7" t="str">
            <v>A</v>
          </cell>
          <cell r="S7">
            <v>5303.292941208334</v>
          </cell>
          <cell r="T7">
            <v>17662.055949999998</v>
          </cell>
          <cell r="U7">
            <v>14029.05</v>
          </cell>
          <cell r="V7">
            <v>3.47</v>
          </cell>
          <cell r="W7">
            <v>6.0956744676089161E-4</v>
          </cell>
          <cell r="X7">
            <v>99960</v>
          </cell>
        </row>
        <row r="8">
          <cell r="A8">
            <v>460103</v>
          </cell>
          <cell r="B8" t="str">
            <v>DIAGNOSTICA MORI</v>
          </cell>
          <cell r="C8" t="str">
            <v>A</v>
          </cell>
          <cell r="D8">
            <v>141033.99999999997</v>
          </cell>
          <cell r="E8">
            <v>482336.99999999994</v>
          </cell>
          <cell r="F8">
            <v>383011</v>
          </cell>
          <cell r="G8">
            <v>3.47</v>
          </cell>
          <cell r="H8">
            <v>1.7630820242722535E-2</v>
          </cell>
          <cell r="I8">
            <v>239904</v>
          </cell>
          <cell r="J8">
            <v>832466.88</v>
          </cell>
          <cell r="K8">
            <v>1.665970797166956E-2</v>
          </cell>
          <cell r="L8">
            <v>-1054.8195629236232</v>
          </cell>
          <cell r="N8">
            <v>13</v>
          </cell>
          <cell r="O8" t="str">
            <v>2°</v>
          </cell>
          <cell r="P8">
            <v>0</v>
          </cell>
          <cell r="R8" t="str">
            <v>A</v>
          </cell>
          <cell r="S8">
            <v>127861.28443900972</v>
          </cell>
          <cell r="T8">
            <v>448456.08956999995</v>
          </cell>
          <cell r="U8">
            <v>356200.23</v>
          </cell>
          <cell r="V8">
            <v>3.47</v>
          </cell>
          <cell r="W8">
            <v>1.5477032638471054E-2</v>
          </cell>
          <cell r="X8">
            <v>359856</v>
          </cell>
        </row>
        <row r="9">
          <cell r="A9">
            <v>470162</v>
          </cell>
          <cell r="B9" t="str">
            <v>LABORATORIO SCARLATTI SRL</v>
          </cell>
          <cell r="C9" t="str">
            <v>A</v>
          </cell>
          <cell r="D9">
            <v>30444.999999999996</v>
          </cell>
          <cell r="E9">
            <v>104124.99999999999</v>
          </cell>
          <cell r="F9">
            <v>82683</v>
          </cell>
          <cell r="G9">
            <v>3.47</v>
          </cell>
          <cell r="H9">
            <v>3.806076353235357E-3</v>
          </cell>
          <cell r="I9">
            <v>119952</v>
          </cell>
          <cell r="J9">
            <v>416233.44</v>
          </cell>
          <cell r="K9">
            <v>8.32985398583478E-3</v>
          </cell>
          <cell r="L9">
            <v>4913.7152185381892</v>
          </cell>
          <cell r="N9">
            <v>10</v>
          </cell>
          <cell r="O9" t="str">
            <v>3°</v>
          </cell>
          <cell r="P9">
            <v>-2627.9014565561456</v>
          </cell>
          <cell r="R9" t="str">
            <v>A</v>
          </cell>
          <cell r="S9">
            <v>27513.837326874764</v>
          </cell>
          <cell r="T9">
            <v>96810.267209999976</v>
          </cell>
          <cell r="U9">
            <v>76895.189999999988</v>
          </cell>
          <cell r="V9">
            <v>3.47</v>
          </cell>
          <cell r="W9">
            <v>3.3411246404064167E-3</v>
          </cell>
          <cell r="X9">
            <v>98000</v>
          </cell>
        </row>
        <row r="10">
          <cell r="A10">
            <v>480212</v>
          </cell>
          <cell r="B10" t="str">
            <v>HERMITAGE CAPODIMONTE</v>
          </cell>
          <cell r="C10" t="str">
            <v>A</v>
          </cell>
          <cell r="D10">
            <v>463.00000000000006</v>
          </cell>
          <cell r="E10">
            <v>1604.0000000000002</v>
          </cell>
          <cell r="F10">
            <v>1277</v>
          </cell>
          <cell r="G10">
            <v>3.47</v>
          </cell>
          <cell r="H10">
            <v>5.8783057013915205E-5</v>
          </cell>
          <cell r="I10">
            <v>75055</v>
          </cell>
          <cell r="J10">
            <v>260440.85</v>
          </cell>
          <cell r="K10">
            <v>5.2120614154564275E-3</v>
          </cell>
          <cell r="L10">
            <v>5597.4772307038138</v>
          </cell>
          <cell r="N10">
            <v>5</v>
          </cell>
          <cell r="O10" t="str">
            <v>3°</v>
          </cell>
          <cell r="P10">
            <v>-206.23431692111441</v>
          </cell>
          <cell r="R10" t="str">
            <v>A</v>
          </cell>
          <cell r="S10">
            <v>447.42246826570488</v>
          </cell>
          <cell r="T10">
            <v>1490.7619899999997</v>
          </cell>
          <cell r="U10">
            <v>1187.6099999999999</v>
          </cell>
          <cell r="V10">
            <v>3.47</v>
          </cell>
          <cell r="W10">
            <v>5.160209675264558E-5</v>
          </cell>
          <cell r="X10">
            <v>75055</v>
          </cell>
        </row>
        <row r="11">
          <cell r="A11">
            <v>490216</v>
          </cell>
          <cell r="B11" t="str">
            <v>LABORATORIO ANALISI SAN GIUSEPPE DEL DR. A. BIFULCO &amp; C. SAS</v>
          </cell>
          <cell r="C11" t="str">
            <v>A</v>
          </cell>
          <cell r="D11">
            <v>40210</v>
          </cell>
          <cell r="E11">
            <v>137520</v>
          </cell>
          <cell r="F11">
            <v>109201</v>
          </cell>
          <cell r="G11">
            <v>3.47</v>
          </cell>
          <cell r="H11">
            <v>5.0267569373348116E-3</v>
          </cell>
          <cell r="I11">
            <v>149940</v>
          </cell>
          <cell r="J11">
            <v>520291.80000000005</v>
          </cell>
          <cell r="K11">
            <v>1.0412317482293475E-2</v>
          </cell>
          <cell r="L11">
            <v>5849.7815231727363</v>
          </cell>
          <cell r="N11">
            <v>15</v>
          </cell>
          <cell r="O11" t="str">
            <v>2°</v>
          </cell>
          <cell r="P11">
            <v>0</v>
          </cell>
          <cell r="R11" t="str">
            <v>A</v>
          </cell>
          <cell r="S11">
            <v>36643.837153317058</v>
          </cell>
          <cell r="T11">
            <v>127859.65686999998</v>
          </cell>
          <cell r="U11">
            <v>101556.93</v>
          </cell>
          <cell r="V11">
            <v>3.47</v>
          </cell>
          <cell r="W11">
            <v>4.4126864271618249E-3</v>
          </cell>
          <cell r="X11">
            <v>149940</v>
          </cell>
        </row>
        <row r="12">
          <cell r="A12">
            <v>490219</v>
          </cell>
          <cell r="B12" t="str">
            <v>laboratorio patologia clinca pagano srl</v>
          </cell>
          <cell r="C12" t="str">
            <v>A</v>
          </cell>
          <cell r="D12">
            <v>28673</v>
          </cell>
          <cell r="E12">
            <v>98061</v>
          </cell>
          <cell r="F12">
            <v>77868</v>
          </cell>
          <cell r="G12">
            <v>3.47</v>
          </cell>
          <cell r="H12">
            <v>3.5844315454655828E-3</v>
          </cell>
          <cell r="I12">
            <v>88300</v>
          </cell>
          <cell r="J12">
            <v>306401</v>
          </cell>
          <cell r="K12">
            <v>6.1318369593605032E-3</v>
          </cell>
          <cell r="L12">
            <v>2766.9849772986036</v>
          </cell>
          <cell r="N12">
            <v>11</v>
          </cell>
          <cell r="O12" t="str">
            <v>2°</v>
          </cell>
          <cell r="P12">
            <v>0</v>
          </cell>
          <cell r="R12" t="str">
            <v>A</v>
          </cell>
          <cell r="S12">
            <v>28182.577988151399</v>
          </cell>
          <cell r="T12">
            <v>91173.305159999974</v>
          </cell>
          <cell r="U12">
            <v>72417.239999999991</v>
          </cell>
          <cell r="V12">
            <v>3.47</v>
          </cell>
          <cell r="W12">
            <v>3.1465560453680548E-3</v>
          </cell>
          <cell r="X12">
            <v>88300</v>
          </cell>
        </row>
        <row r="13">
          <cell r="A13">
            <v>490243</v>
          </cell>
          <cell r="B13" t="str">
            <v>Merigen Diagnostic &amp; C. sas di Di Biase dott Sebastiano</v>
          </cell>
          <cell r="C13" t="str">
            <v>C</v>
          </cell>
          <cell r="D13">
            <v>46239.999999999993</v>
          </cell>
          <cell r="E13">
            <v>338431</v>
          </cell>
          <cell r="F13">
            <v>298571</v>
          </cell>
          <cell r="G13">
            <v>3.68</v>
          </cell>
          <cell r="H13">
            <v>1.3743865399923004E-2</v>
          </cell>
          <cell r="I13">
            <v>498000</v>
          </cell>
          <cell r="J13">
            <v>1832640</v>
          </cell>
          <cell r="K13">
            <v>3.6675629926803219E-2</v>
          </cell>
          <cell r="L13">
            <v>24908.421566008314</v>
          </cell>
          <cell r="N13">
            <v>11</v>
          </cell>
          <cell r="O13" t="str">
            <v>2°</v>
          </cell>
          <cell r="P13">
            <v>0</v>
          </cell>
          <cell r="R13" t="str">
            <v>C</v>
          </cell>
          <cell r="S13">
            <v>36802.035925395423</v>
          </cell>
          <cell r="T13">
            <v>312076.34576999996</v>
          </cell>
          <cell r="U13">
            <v>277671.02999999997</v>
          </cell>
          <cell r="V13">
            <v>3.68</v>
          </cell>
          <cell r="W13">
            <v>1.2064909655077637E-2</v>
          </cell>
          <cell r="X13">
            <v>498000</v>
          </cell>
        </row>
        <row r="14">
          <cell r="A14">
            <v>490248</v>
          </cell>
          <cell r="B14" t="str">
            <v>vega srl</v>
          </cell>
          <cell r="C14" t="str">
            <v>A</v>
          </cell>
          <cell r="D14">
            <v>55898</v>
          </cell>
          <cell r="E14">
            <v>191684</v>
          </cell>
          <cell r="F14">
            <v>152294</v>
          </cell>
          <cell r="G14">
            <v>3.47</v>
          </cell>
          <cell r="H14">
            <v>7.0104204266853579E-3</v>
          </cell>
          <cell r="I14">
            <v>91630.000000000015</v>
          </cell>
          <cell r="J14">
            <v>317956.10000000009</v>
          </cell>
          <cell r="K14">
            <v>6.3630829058460145E-3</v>
          </cell>
          <cell r="L14">
            <v>-703.13629139443697</v>
          </cell>
          <cell r="N14">
            <v>5</v>
          </cell>
          <cell r="O14" t="str">
            <v>3°</v>
          </cell>
          <cell r="P14">
            <v>-4547.725911258166</v>
          </cell>
          <cell r="R14" t="str">
            <v>A</v>
          </cell>
          <cell r="S14">
            <v>50440.661182063748</v>
          </cell>
          <cell r="T14">
            <v>178212.64477999997</v>
          </cell>
          <cell r="U14">
            <v>141633.41999999998</v>
          </cell>
          <cell r="V14">
            <v>3.47</v>
          </cell>
          <cell r="W14">
            <v>6.1540248416972632E-3</v>
          </cell>
          <cell r="X14">
            <v>91630.000000000015</v>
          </cell>
        </row>
        <row r="15">
          <cell r="A15">
            <v>510273</v>
          </cell>
          <cell r="B15" t="str">
            <v>LABORATORIO BIOCLINICAL</v>
          </cell>
          <cell r="C15" t="str">
            <v>A</v>
          </cell>
          <cell r="D15">
            <v>24889</v>
          </cell>
          <cell r="E15">
            <v>85124</v>
          </cell>
          <cell r="F15">
            <v>67596</v>
          </cell>
          <cell r="G15">
            <v>3.47</v>
          </cell>
          <cell r="H15">
            <v>3.1115892888900643E-3</v>
          </cell>
          <cell r="I15">
            <v>99960</v>
          </cell>
          <cell r="J15">
            <v>346861.2</v>
          </cell>
          <cell r="K15">
            <v>6.9415449881956503E-3</v>
          </cell>
          <cell r="L15">
            <v>4160.0876821151578</v>
          </cell>
          <cell r="N15">
            <v>8</v>
          </cell>
          <cell r="O15" t="str">
            <v>3°</v>
          </cell>
          <cell r="P15">
            <v>-2152.6826304634546</v>
          </cell>
          <cell r="R15" t="str">
            <v>A</v>
          </cell>
          <cell r="S15">
            <v>22711.116014769952</v>
          </cell>
          <cell r="T15">
            <v>79144.833519999986</v>
          </cell>
          <cell r="U15">
            <v>62864.28</v>
          </cell>
          <cell r="V15">
            <v>3.47</v>
          </cell>
          <cell r="W15">
            <v>2.7314763759528826E-3</v>
          </cell>
          <cell r="X15">
            <v>99960</v>
          </cell>
        </row>
        <row r="16">
          <cell r="A16">
            <v>510295</v>
          </cell>
          <cell r="B16" t="str">
            <v>Studio Di Patologia Clinica Prof. Luigi Califano Di Canitano Dott.Ssa Anna &amp; C. S.A.S.</v>
          </cell>
          <cell r="C16" t="str">
            <v>A</v>
          </cell>
          <cell r="D16">
            <v>1991.0000000000002</v>
          </cell>
          <cell r="E16">
            <v>6814</v>
          </cell>
          <cell r="F16">
            <v>5412</v>
          </cell>
          <cell r="G16">
            <v>3.47</v>
          </cell>
          <cell r="H16">
            <v>2.4912600200415749E-4</v>
          </cell>
          <cell r="I16">
            <v>70805</v>
          </cell>
          <cell r="J16">
            <v>245693.35</v>
          </cell>
          <cell r="K16">
            <v>4.9169276999719187E-3</v>
          </cell>
          <cell r="L16">
            <v>5070.1537748315695</v>
          </cell>
          <cell r="N16">
            <v>0</v>
          </cell>
          <cell r="O16" t="str">
            <v>3°</v>
          </cell>
          <cell r="P16">
            <v>-314.46461324494709</v>
          </cell>
          <cell r="R16" t="str">
            <v>A</v>
          </cell>
          <cell r="S16">
            <v>1458.5594073106085</v>
          </cell>
          <cell r="T16">
            <v>6335.1944399999993</v>
          </cell>
          <cell r="U16">
            <v>5033.16</v>
          </cell>
          <cell r="V16">
            <v>3.47</v>
          </cell>
          <cell r="W16">
            <v>2.1869267629233977E-4</v>
          </cell>
          <cell r="X16">
            <v>70805</v>
          </cell>
        </row>
        <row r="17">
          <cell r="A17">
            <v>510408</v>
          </cell>
          <cell r="B17" t="str">
            <v>Laboratorio Di Analisi Cliniche Dott. M. Nicoletti S.A.S. Di Nivuori Antonella &amp; C.</v>
          </cell>
          <cell r="C17" t="str">
            <v>A</v>
          </cell>
          <cell r="D17">
            <v>25262</v>
          </cell>
          <cell r="E17">
            <v>86612</v>
          </cell>
          <cell r="F17">
            <v>68812</v>
          </cell>
          <cell r="G17">
            <v>3.47</v>
          </cell>
          <cell r="H17">
            <v>3.167564384684051E-3</v>
          </cell>
          <cell r="I17">
            <v>99960</v>
          </cell>
          <cell r="J17">
            <v>346861.2</v>
          </cell>
          <cell r="K17">
            <v>6.9415449881956503E-3</v>
          </cell>
          <cell r="L17">
            <v>4099.2876821151576</v>
          </cell>
          <cell r="N17">
            <v>5</v>
          </cell>
          <cell r="O17" t="str">
            <v>3°</v>
          </cell>
          <cell r="P17">
            <v>-2187.3386304634546</v>
          </cell>
          <cell r="R17" t="str">
            <v>A</v>
          </cell>
          <cell r="S17">
            <v>23639.252459851821</v>
          </cell>
          <cell r="T17">
            <v>80524.962439999988</v>
          </cell>
          <cell r="U17">
            <v>63995.159999999996</v>
          </cell>
          <cell r="V17">
            <v>3.47</v>
          </cell>
          <cell r="W17">
            <v>2.7806135330799122E-3</v>
          </cell>
          <cell r="X17">
            <v>99960</v>
          </cell>
        </row>
        <row r="18">
          <cell r="A18">
            <v>520322</v>
          </cell>
          <cell r="B18" t="str">
            <v>Centro polidiagnostico Napoli Srl</v>
          </cell>
          <cell r="C18" t="str">
            <v>C</v>
          </cell>
          <cell r="D18">
            <v>46363</v>
          </cell>
          <cell r="E18">
            <v>610791</v>
          </cell>
          <cell r="F18">
            <v>562511</v>
          </cell>
          <cell r="G18">
            <v>3.68</v>
          </cell>
          <cell r="H18">
            <v>2.5893591373496051E-2</v>
          </cell>
          <cell r="I18">
            <v>199920</v>
          </cell>
          <cell r="J18">
            <v>735705.59999999998</v>
          </cell>
          <cell r="K18">
            <v>1.4723276977844375E-2</v>
          </cell>
          <cell r="L18">
            <v>-12133.16575205546</v>
          </cell>
          <cell r="N18">
            <v>19</v>
          </cell>
          <cell r="O18" t="str">
            <v>1°</v>
          </cell>
          <cell r="P18">
            <v>16511.335027438334</v>
          </cell>
          <cell r="R18" t="str">
            <v>C</v>
          </cell>
          <cell r="S18">
            <v>35004.042486381462</v>
          </cell>
          <cell r="T18">
            <v>561178.26156999997</v>
          </cell>
          <cell r="U18">
            <v>523135.23</v>
          </cell>
          <cell r="V18">
            <v>3.68</v>
          </cell>
          <cell r="W18">
            <v>2.2730420553192968E-2</v>
          </cell>
          <cell r="X18">
            <v>199920</v>
          </cell>
        </row>
        <row r="19">
          <cell r="A19">
            <v>520323</v>
          </cell>
          <cell r="B19" t="str">
            <v>centro san giovanni srl</v>
          </cell>
          <cell r="C19" t="str">
            <v>A</v>
          </cell>
          <cell r="D19">
            <v>148565</v>
          </cell>
          <cell r="E19">
            <v>508092</v>
          </cell>
          <cell r="F19">
            <v>403462</v>
          </cell>
          <cell r="G19">
            <v>3.47</v>
          </cell>
          <cell r="H19">
            <v>1.8572223765816957E-2</v>
          </cell>
          <cell r="I19">
            <v>199920</v>
          </cell>
          <cell r="J19">
            <v>693722.4</v>
          </cell>
          <cell r="K19">
            <v>1.3883089976391301E-2</v>
          </cell>
          <cell r="L19">
            <v>-5093.3246357696835</v>
          </cell>
          <cell r="N19">
            <v>10</v>
          </cell>
          <cell r="O19" t="str">
            <v>3°</v>
          </cell>
          <cell r="P19">
            <v>-11951.060260926908</v>
          </cell>
          <cell r="R19" t="str">
            <v>A</v>
          </cell>
          <cell r="S19">
            <v>142023.6285761671</v>
          </cell>
          <cell r="T19">
            <v>472401.55193999992</v>
          </cell>
          <cell r="U19">
            <v>375219.66</v>
          </cell>
          <cell r="V19">
            <v>3.47</v>
          </cell>
          <cell r="W19">
            <v>1.6303433954593494E-2</v>
          </cell>
          <cell r="X19">
            <v>199920</v>
          </cell>
        </row>
        <row r="20">
          <cell r="A20">
            <v>520333</v>
          </cell>
          <cell r="B20" t="str">
            <v>CLINICA VESUVIO SRL</v>
          </cell>
          <cell r="C20" t="str">
            <v>A</v>
          </cell>
          <cell r="D20">
            <v>33023</v>
          </cell>
          <cell r="E20">
            <v>112939</v>
          </cell>
          <cell r="F20">
            <v>89682</v>
          </cell>
          <cell r="G20">
            <v>3.47</v>
          </cell>
          <cell r="H20">
            <v>4.1282553791088042E-3</v>
          </cell>
          <cell r="I20">
            <v>99960</v>
          </cell>
          <cell r="J20">
            <v>346861.2</v>
          </cell>
          <cell r="K20">
            <v>6.9415449881956503E-3</v>
          </cell>
          <cell r="L20">
            <v>3055.7876821151585</v>
          </cell>
          <cell r="N20">
            <v>14</v>
          </cell>
          <cell r="O20" t="str">
            <v>2°</v>
          </cell>
          <cell r="P20">
            <v>0</v>
          </cell>
          <cell r="R20" t="str">
            <v>A</v>
          </cell>
          <cell r="S20">
            <v>30644.842846014581</v>
          </cell>
          <cell r="T20">
            <v>105005.96333999999</v>
          </cell>
          <cell r="U20">
            <v>83404.259999999995</v>
          </cell>
          <cell r="V20">
            <v>3.47</v>
          </cell>
          <cell r="W20">
            <v>3.6239461558110891E-3</v>
          </cell>
          <cell r="X20">
            <v>99960</v>
          </cell>
        </row>
        <row r="21">
          <cell r="A21">
            <v>530372</v>
          </cell>
          <cell r="B21" t="str">
            <v xml:space="preserve">CENTRO MEDICO NAZIONALE </v>
          </cell>
          <cell r="C21" t="str">
            <v>A</v>
          </cell>
          <cell r="D21">
            <v>59123</v>
          </cell>
          <cell r="E21">
            <v>202263</v>
          </cell>
          <cell r="F21">
            <v>160622</v>
          </cell>
          <cell r="G21">
            <v>3.47</v>
          </cell>
          <cell r="H21">
            <v>7.3937761814323322E-3</v>
          </cell>
          <cell r="I21">
            <v>99960</v>
          </cell>
          <cell r="J21">
            <v>346861.2</v>
          </cell>
          <cell r="K21">
            <v>6.9415449881956503E-3</v>
          </cell>
          <cell r="L21">
            <v>-491.21231788484249</v>
          </cell>
          <cell r="N21">
            <v>11</v>
          </cell>
          <cell r="O21" t="str">
            <v>2°</v>
          </cell>
          <cell r="P21">
            <v>0</v>
          </cell>
          <cell r="R21" t="str">
            <v>A</v>
          </cell>
          <cell r="S21">
            <v>54523.710830803131</v>
          </cell>
          <cell r="T21">
            <v>188054.42313999997</v>
          </cell>
          <cell r="U21">
            <v>149378.46</v>
          </cell>
          <cell r="V21">
            <v>3.47</v>
          </cell>
          <cell r="W21">
            <v>6.4905497138633035E-3</v>
          </cell>
          <cell r="X21">
            <v>124950</v>
          </cell>
        </row>
        <row r="22">
          <cell r="A22">
            <v>530379</v>
          </cell>
          <cell r="B22" t="str">
            <v>L.A.C. DI DE MASI ALESSANDRA E C. S.A.S.</v>
          </cell>
          <cell r="C22" t="str">
            <v>A</v>
          </cell>
          <cell r="D22">
            <v>79923</v>
          </cell>
          <cell r="E22">
            <v>273403</v>
          </cell>
          <cell r="F22">
            <v>217113</v>
          </cell>
          <cell r="G22">
            <v>3.47</v>
          </cell>
          <cell r="H22">
            <v>9.9941784318419505E-3</v>
          </cell>
          <cell r="I22">
            <v>99960</v>
          </cell>
          <cell r="J22">
            <v>346861.2</v>
          </cell>
          <cell r="K22">
            <v>6.9415449881956503E-3</v>
          </cell>
          <cell r="L22">
            <v>-3315.7623178848417</v>
          </cell>
          <cell r="N22">
            <v>14</v>
          </cell>
          <cell r="O22" t="str">
            <v>2°</v>
          </cell>
          <cell r="P22">
            <v>0</v>
          </cell>
          <cell r="R22" t="str">
            <v>A</v>
          </cell>
          <cell r="S22">
            <v>72853.290949441405</v>
          </cell>
          <cell r="T22">
            <v>254197.26330999998</v>
          </cell>
          <cell r="U22">
            <v>201915.09</v>
          </cell>
          <cell r="V22">
            <v>3.47</v>
          </cell>
          <cell r="W22">
            <v>8.7732858514151454E-3</v>
          </cell>
          <cell r="X22">
            <v>149940</v>
          </cell>
        </row>
        <row r="23">
          <cell r="A23" t="str">
            <v>AGG300</v>
          </cell>
          <cell r="B23" t="str">
            <v>INNOVALABSCARL</v>
          </cell>
          <cell r="C23" t="str">
            <v>C</v>
          </cell>
          <cell r="D23">
            <v>72228</v>
          </cell>
          <cell r="E23">
            <v>1134685</v>
          </cell>
          <cell r="F23">
            <v>1052095</v>
          </cell>
          <cell r="G23">
            <v>3.68</v>
          </cell>
          <cell r="H23">
            <v>4.8430196060340734E-2</v>
          </cell>
          <cell r="I23">
            <v>240000</v>
          </cell>
          <cell r="J23">
            <v>883200</v>
          </cell>
          <cell r="K23">
            <v>1.7675002374362994E-2</v>
          </cell>
          <cell r="L23">
            <v>-33406.209486261061</v>
          </cell>
          <cell r="N23">
            <v>12</v>
          </cell>
          <cell r="O23" t="str">
            <v>2°</v>
          </cell>
          <cell r="P23">
            <v>0</v>
          </cell>
          <cell r="R23" t="str">
            <v>C</v>
          </cell>
          <cell r="S23">
            <v>46031.896218989074</v>
          </cell>
          <cell r="T23">
            <v>1041905.96665</v>
          </cell>
          <cell r="U23">
            <v>978448.35</v>
          </cell>
          <cell r="V23">
            <v>3.68</v>
          </cell>
          <cell r="W23">
            <v>4.2513945170692763E-2</v>
          </cell>
          <cell r="X23">
            <v>400000</v>
          </cell>
        </row>
        <row r="24">
          <cell r="A24" t="str">
            <v>AGG301</v>
          </cell>
          <cell r="B24" t="str">
            <v>Cerba Healthcare Campania - Rete Lab</v>
          </cell>
          <cell r="C24" t="str">
            <v>C</v>
          </cell>
          <cell r="D24">
            <v>627507.89230703609</v>
          </cell>
          <cell r="E24">
            <v>2631404.6797922086</v>
          </cell>
          <cell r="F24">
            <v>2130629.9033324225</v>
          </cell>
          <cell r="G24">
            <v>3.68</v>
          </cell>
          <cell r="H24">
            <v>9.8077477747174971E-2</v>
          </cell>
          <cell r="I24">
            <v>4000000</v>
          </cell>
          <cell r="J24">
            <v>14720000</v>
          </cell>
          <cell r="K24">
            <v>0.29458337290604991</v>
          </cell>
          <cell r="L24">
            <v>213444.18006236129</v>
          </cell>
          <cell r="N24">
            <v>19</v>
          </cell>
          <cell r="O24" t="str">
            <v>1°</v>
          </cell>
          <cell r="P24">
            <v>70322.222501843498</v>
          </cell>
          <cell r="R24" t="str">
            <v>C</v>
          </cell>
          <cell r="S24">
            <v>1296795.1690427086</v>
          </cell>
          <cell r="T24">
            <v>5792622.0545297386</v>
          </cell>
          <cell r="U24">
            <v>4755462.9299591528</v>
          </cell>
          <cell r="V24">
            <v>3.68</v>
          </cell>
          <cell r="W24">
            <v>0.20662663518779031</v>
          </cell>
          <cell r="X24">
            <v>11000000</v>
          </cell>
        </row>
        <row r="25">
          <cell r="A25" t="str">
            <v>AGG302</v>
          </cell>
          <cell r="B25" t="str">
            <v>HUB &amp; LABS SCARL</v>
          </cell>
          <cell r="C25" t="str">
            <v>C</v>
          </cell>
          <cell r="D25">
            <v>506742.70116412686</v>
          </cell>
          <cell r="E25">
            <v>2012694.6858693657</v>
          </cell>
          <cell r="F25">
            <v>1632475.7058308171</v>
          </cell>
          <cell r="G25">
            <v>3.68</v>
          </cell>
          <cell r="H25">
            <v>7.5146368433582134E-2</v>
          </cell>
          <cell r="I25">
            <v>240000</v>
          </cell>
          <cell r="J25">
            <v>883200</v>
          </cell>
          <cell r="K25">
            <v>1.7675002374362994E-2</v>
          </cell>
          <cell r="L25">
            <v>-62425.244777801912</v>
          </cell>
          <cell r="N25">
            <v>18</v>
          </cell>
          <cell r="O25" t="str">
            <v>1°</v>
          </cell>
          <cell r="P25">
            <v>47101.513831590455</v>
          </cell>
          <cell r="R25" t="str">
            <v>C</v>
          </cell>
          <cell r="S25">
            <v>472630.04019224341</v>
          </cell>
          <cell r="T25">
            <v>1871583.1709837909</v>
          </cell>
          <cell r="U25">
            <v>1520771.2366829158</v>
          </cell>
          <cell r="V25">
            <v>3.68</v>
          </cell>
          <cell r="W25">
            <v>6.6078076552026591E-2</v>
          </cell>
          <cell r="X25">
            <v>400000</v>
          </cell>
        </row>
        <row r="26">
          <cell r="A26" t="str">
            <v>AGG305</v>
          </cell>
          <cell r="B26" t="str">
            <v xml:space="preserve">Istituto Diagnostico Varelli </v>
          </cell>
          <cell r="C26" t="str">
            <v>C</v>
          </cell>
          <cell r="D26">
            <v>975100.47038496216</v>
          </cell>
          <cell r="E26">
            <v>3636705.6787267867</v>
          </cell>
          <cell r="F26">
            <v>2918485.6749999998</v>
          </cell>
          <cell r="G26">
            <v>3.68</v>
          </cell>
          <cell r="H26">
            <v>0.13434417371011731</v>
          </cell>
          <cell r="I26">
            <v>1600000</v>
          </cell>
          <cell r="J26">
            <v>5888000</v>
          </cell>
          <cell r="K26">
            <v>0.11783334916241997</v>
          </cell>
          <cell r="L26">
            <v>-17934.013658407042</v>
          </cell>
          <cell r="N26">
            <v>20</v>
          </cell>
          <cell r="O26" t="str">
            <v>1°</v>
          </cell>
          <cell r="P26">
            <v>87016.549840247782</v>
          </cell>
          <cell r="R26" t="str">
            <v>C</v>
          </cell>
          <cell r="S26">
            <v>863178.91665903374</v>
          </cell>
          <cell r="T26">
            <v>3441987.0957014542</v>
          </cell>
          <cell r="U26">
            <v>2764541.8777499995</v>
          </cell>
          <cell r="V26">
            <v>3.68</v>
          </cell>
          <cell r="W26">
            <v>0.12012037407262988</v>
          </cell>
          <cell r="X26">
            <v>1600000</v>
          </cell>
        </row>
        <row r="27">
          <cell r="A27" t="str">
            <v>AGG306</v>
          </cell>
          <cell r="B27" t="str">
            <v>DIAGNOSTICLAB 2.0</v>
          </cell>
          <cell r="C27" t="str">
            <v>A</v>
          </cell>
          <cell r="D27">
            <v>144231.99999999997</v>
          </cell>
          <cell r="E27">
            <v>520269.99999999994</v>
          </cell>
          <cell r="F27">
            <v>413543</v>
          </cell>
          <cell r="G27">
            <v>3.47</v>
          </cell>
          <cell r="H27">
            <v>1.903627388152352E-2</v>
          </cell>
          <cell r="I27">
            <v>100793.00000000001</v>
          </cell>
          <cell r="J27">
            <v>349751.71000000008</v>
          </cell>
          <cell r="K27">
            <v>6.9993911964306155E-3</v>
          </cell>
          <cell r="L27">
            <v>-13074.429920533883</v>
          </cell>
          <cell r="N27">
            <v>12</v>
          </cell>
          <cell r="O27" t="str">
            <v>2°</v>
          </cell>
          <cell r="P27">
            <v>0</v>
          </cell>
          <cell r="R27" t="str">
            <v>A</v>
          </cell>
          <cell r="S27">
            <v>139403.44901572636</v>
          </cell>
          <cell r="T27">
            <v>483689.10340999992</v>
          </cell>
          <cell r="U27">
            <v>384594.99</v>
          </cell>
          <cell r="V27">
            <v>3.47</v>
          </cell>
          <cell r="W27">
            <v>1.6710795534361247E-2</v>
          </cell>
          <cell r="X27">
            <v>400000</v>
          </cell>
        </row>
        <row r="28">
          <cell r="A28" t="str">
            <v>AGG307</v>
          </cell>
          <cell r="B28" t="str">
            <v>BIO4LAB SCARL</v>
          </cell>
          <cell r="C28" t="str">
            <v>A</v>
          </cell>
          <cell r="D28">
            <v>218717.97168521082</v>
          </cell>
          <cell r="E28">
            <v>786428.16809049435</v>
          </cell>
          <cell r="F28">
            <v>624681</v>
          </cell>
          <cell r="G28">
            <v>3.47</v>
          </cell>
          <cell r="H28">
            <v>2.8755410210265907E-2</v>
          </cell>
          <cell r="I28">
            <v>299880</v>
          </cell>
          <cell r="J28">
            <v>1040583.6000000001</v>
          </cell>
          <cell r="K28">
            <v>2.082463496458695E-2</v>
          </cell>
          <cell r="L28">
            <v>-8614.386953654528</v>
          </cell>
          <cell r="N28">
            <v>18</v>
          </cell>
          <cell r="O28" t="str">
            <v>1°</v>
          </cell>
          <cell r="P28">
            <v>18481.998391390363</v>
          </cell>
          <cell r="R28" t="str">
            <v>A</v>
          </cell>
          <cell r="S28">
            <v>217145.70281519479</v>
          </cell>
          <cell r="T28">
            <v>731168.44946999988</v>
          </cell>
          <cell r="U28">
            <v>580953.32999999996</v>
          </cell>
          <cell r="V28">
            <v>3.47</v>
          </cell>
          <cell r="W28">
            <v>2.5242638529005008E-2</v>
          </cell>
          <cell r="X28">
            <v>299880</v>
          </cell>
        </row>
        <row r="29">
          <cell r="A29" t="str">
            <v>AGG308</v>
          </cell>
          <cell r="B29" t="str">
            <v>Consorzio ILAB</v>
          </cell>
          <cell r="C29" t="str">
            <v>C</v>
          </cell>
          <cell r="D29">
            <v>225211.4884046879</v>
          </cell>
          <cell r="E29">
            <v>823928.99599359999</v>
          </cell>
          <cell r="F29">
            <v>656986.13200000382</v>
          </cell>
          <cell r="G29">
            <v>3.68</v>
          </cell>
          <cell r="H29">
            <v>3.0242484929293535E-2</v>
          </cell>
          <cell r="I29">
            <v>240000</v>
          </cell>
          <cell r="J29">
            <v>883200</v>
          </cell>
          <cell r="K29">
            <v>1.7675002374362994E-2</v>
          </cell>
          <cell r="L29">
            <v>-13650.766086261248</v>
          </cell>
          <cell r="N29">
            <v>16</v>
          </cell>
          <cell r="O29" t="str">
            <v>1°</v>
          </cell>
          <cell r="P29">
            <v>19300.060977412275</v>
          </cell>
          <cell r="R29" t="str">
            <v>C</v>
          </cell>
          <cell r="S29">
            <v>222854.13053455102</v>
          </cell>
          <cell r="T29">
            <v>765817.60837484442</v>
          </cell>
          <cell r="U29">
            <v>610997.10276000353</v>
          </cell>
          <cell r="V29">
            <v>3.68</v>
          </cell>
          <cell r="W29">
            <v>2.6548051643391211E-2</v>
          </cell>
          <cell r="X29">
            <v>240000</v>
          </cell>
        </row>
        <row r="30">
          <cell r="A30" t="str">
            <v>AGG310</v>
          </cell>
          <cell r="B30" t="str">
            <v>DIAGNOSTICA TERRITORIALE  S.C.A.R.L.</v>
          </cell>
          <cell r="C30" t="str">
            <v>A</v>
          </cell>
          <cell r="D30">
            <v>433583.03452370572</v>
          </cell>
          <cell r="E30">
            <v>1573448.1163420796</v>
          </cell>
          <cell r="F30">
            <v>1252185.7079993219</v>
          </cell>
          <cell r="G30">
            <v>3.47</v>
          </cell>
          <cell r="H30">
            <v>5.7640801773949812E-2</v>
          </cell>
          <cell r="I30">
            <v>352800</v>
          </cell>
          <cell r="J30">
            <v>1224216</v>
          </cell>
          <cell r="K30">
            <v>2.4499570546572882E-2</v>
          </cell>
          <cell r="L30">
            <v>-35997.917110147886</v>
          </cell>
          <cell r="N30">
            <v>18</v>
          </cell>
          <cell r="O30" t="str">
            <v>1°</v>
          </cell>
          <cell r="P30">
            <v>36485.633726675216</v>
          </cell>
          <cell r="R30" t="str">
            <v>A</v>
          </cell>
          <cell r="S30">
            <v>416653.72727920511</v>
          </cell>
          <cell r="T30">
            <v>1462685.6739251658</v>
          </cell>
          <cell r="U30">
            <v>1164532.7084393692</v>
          </cell>
          <cell r="V30">
            <v>3.47</v>
          </cell>
          <cell r="W30">
            <v>5.0599379840611601E-2</v>
          </cell>
          <cell r="X30">
            <v>850680</v>
          </cell>
        </row>
        <row r="31">
          <cell r="A31" t="str">
            <v>AGG311</v>
          </cell>
          <cell r="B31" t="str">
            <v>Lab in Progress Scarl</v>
          </cell>
          <cell r="C31" t="str">
            <v>A</v>
          </cell>
          <cell r="D31">
            <v>1192054.2616264632</v>
          </cell>
          <cell r="E31">
            <v>4529304.2103953874</v>
          </cell>
          <cell r="F31">
            <v>3597500.1661642836</v>
          </cell>
          <cell r="G31">
            <v>3.47</v>
          </cell>
          <cell r="H31">
            <v>0.1656006713979675</v>
          </cell>
          <cell r="I31">
            <v>1600000</v>
          </cell>
          <cell r="J31">
            <v>5552000</v>
          </cell>
          <cell r="K31">
            <v>0.111109163476521</v>
          </cell>
          <cell r="L31">
            <v>-59188.530803369737</v>
          </cell>
          <cell r="N31">
            <v>17</v>
          </cell>
          <cell r="O31" t="str">
            <v>1°</v>
          </cell>
          <cell r="P31">
            <v>106149.34906082742</v>
          </cell>
          <cell r="R31" t="str">
            <v>A</v>
          </cell>
          <cell r="S31">
            <v>1196862.9336264199</v>
          </cell>
          <cell r="T31">
            <v>4191691.430629415</v>
          </cell>
          <cell r="U31">
            <v>3330271.0083077163</v>
          </cell>
          <cell r="V31">
            <v>3.47</v>
          </cell>
          <cell r="W31">
            <v>0.14470151546654655</v>
          </cell>
          <cell r="X31">
            <v>1600000</v>
          </cell>
        </row>
        <row r="32">
          <cell r="A32" t="str">
            <v>AGG316</v>
          </cell>
          <cell r="B32" t="str">
            <v>LABORATORIO ANALISI</v>
          </cell>
          <cell r="C32" t="str">
            <v>A</v>
          </cell>
          <cell r="D32">
            <v>202903</v>
          </cell>
          <cell r="E32">
            <v>637642</v>
          </cell>
          <cell r="F32">
            <v>527233</v>
          </cell>
          <cell r="G32">
            <v>3.47</v>
          </cell>
          <cell r="H32">
            <v>2.4269669145354389E-2</v>
          </cell>
          <cell r="I32">
            <v>499800</v>
          </cell>
          <cell r="J32">
            <v>1734306</v>
          </cell>
          <cell r="K32">
            <v>3.4707724940978249E-2</v>
          </cell>
          <cell r="L32">
            <v>11337.788410575786</v>
          </cell>
          <cell r="N32">
            <v>16</v>
          </cell>
          <cell r="O32" t="str">
            <v>1°</v>
          </cell>
          <cell r="P32">
            <v>16157.123652317274</v>
          </cell>
          <cell r="R32" t="str">
            <v>A</v>
          </cell>
          <cell r="S32">
            <v>177502.77239602976</v>
          </cell>
          <cell r="T32">
            <v>617321.30270999984</v>
          </cell>
          <cell r="U32">
            <v>490326.68999999994</v>
          </cell>
          <cell r="V32">
            <v>3.47</v>
          </cell>
          <cell r="W32">
            <v>2.1304877272660599E-2</v>
          </cell>
          <cell r="X32">
            <v>499800</v>
          </cell>
        </row>
        <row r="33">
          <cell r="A33" t="str">
            <v>AGG317</v>
          </cell>
          <cell r="B33" t="str">
            <v>NEAPOLIS MEDILAB SCARL</v>
          </cell>
          <cell r="C33" t="str">
            <v>A</v>
          </cell>
          <cell r="D33">
            <v>449098.9141801598</v>
          </cell>
          <cell r="E33">
            <v>1797040.2259147631</v>
          </cell>
          <cell r="F33">
            <v>1447513.6173361712</v>
          </cell>
          <cell r="G33">
            <v>3.47</v>
          </cell>
          <cell r="H33">
            <v>6.6632165619648229E-2</v>
          </cell>
          <cell r="I33">
            <v>500000</v>
          </cell>
          <cell r="J33">
            <v>1735000</v>
          </cell>
          <cell r="K33">
            <v>3.4721613586412813E-2</v>
          </cell>
          <cell r="L33">
            <v>-34661.156646544674</v>
          </cell>
          <cell r="N33">
            <v>16</v>
          </cell>
          <cell r="O33" t="str">
            <v>1°</v>
          </cell>
          <cell r="P33">
            <v>42385.573820688798</v>
          </cell>
          <cell r="R33" t="str">
            <v>A</v>
          </cell>
          <cell r="S33">
            <v>444046.5986457807</v>
          </cell>
          <cell r="T33">
            <v>1669035.4678296647</v>
          </cell>
          <cell r="U33">
            <v>1346187.6641226392</v>
          </cell>
          <cell r="V33">
            <v>3.47</v>
          </cell>
          <cell r="W33">
            <v>5.8492355311318016E-2</v>
          </cell>
          <cell r="X33">
            <v>500000</v>
          </cell>
        </row>
        <row r="34">
          <cell r="A34" t="str">
            <v>AGG319</v>
          </cell>
          <cell r="B34" t="str">
            <v>CONSORZIO IN.VE.NA.</v>
          </cell>
          <cell r="C34" t="str">
            <v>A</v>
          </cell>
          <cell r="D34">
            <v>56013</v>
          </cell>
          <cell r="E34">
            <v>201107.38533008425</v>
          </cell>
          <cell r="F34">
            <v>159696.46</v>
          </cell>
          <cell r="G34">
            <v>3.47</v>
          </cell>
          <cell r="H34">
            <v>7.3511715842603199E-3</v>
          </cell>
          <cell r="I34">
            <v>355856</v>
          </cell>
          <cell r="J34">
            <v>1234820.32</v>
          </cell>
          <cell r="K34">
            <v>2.4711789048813038E-2</v>
          </cell>
          <cell r="L34">
            <v>18857.056461852455</v>
          </cell>
          <cell r="N34">
            <v>3</v>
          </cell>
          <cell r="O34" t="str">
            <v>3°</v>
          </cell>
          <cell r="P34">
            <v>-5356.6054938555735</v>
          </cell>
          <cell r="R34" t="str">
            <v>A</v>
          </cell>
          <cell r="S34">
            <v>57316.068267002738</v>
          </cell>
          <cell r="T34">
            <v>186980.13212019997</v>
          </cell>
          <cell r="U34">
            <v>148517.70779999997</v>
          </cell>
          <cell r="V34">
            <v>3.47</v>
          </cell>
          <cell r="W34">
            <v>6.4531497102388365E-3</v>
          </cell>
          <cell r="X34">
            <v>355856</v>
          </cell>
        </row>
        <row r="35">
          <cell r="A35" t="str">
            <v>AGG320</v>
          </cell>
          <cell r="B35" t="str">
            <v>City Lab. Scarl</v>
          </cell>
          <cell r="C35" t="str">
            <v>C</v>
          </cell>
          <cell r="D35">
            <v>151192</v>
          </cell>
          <cell r="E35">
            <v>560454</v>
          </cell>
          <cell r="F35">
            <v>448103</v>
          </cell>
          <cell r="G35">
            <v>3.68</v>
          </cell>
          <cell r="H35">
            <v>2.0627145025142086E-2</v>
          </cell>
          <cell r="I35">
            <v>199920</v>
          </cell>
          <cell r="J35">
            <v>735705.59999999998</v>
          </cell>
          <cell r="K35">
            <v>1.4723276977844375E-2</v>
          </cell>
          <cell r="L35">
            <v>-6412.7657520554585</v>
          </cell>
          <cell r="N35">
            <v>10</v>
          </cell>
          <cell r="O35" t="str">
            <v>3°</v>
          </cell>
          <cell r="P35">
            <v>-13250.707027438337</v>
          </cell>
          <cell r="R35" t="str">
            <v>C</v>
          </cell>
          <cell r="S35">
            <v>135861.59068827992</v>
          </cell>
          <cell r="T35">
            <v>520820.97360999993</v>
          </cell>
          <cell r="U35">
            <v>416735.79</v>
          </cell>
          <cell r="V35">
            <v>3.68</v>
          </cell>
          <cell r="W35">
            <v>1.8107325263234723E-2</v>
          </cell>
          <cell r="X35">
            <v>199920</v>
          </cell>
        </row>
        <row r="36">
          <cell r="A36" t="str">
            <v>AGG321</v>
          </cell>
          <cell r="B36" t="str">
            <v>ATI MAIELLO NEFROCENTER LAB</v>
          </cell>
          <cell r="C36" t="str">
            <v>C</v>
          </cell>
          <cell r="D36">
            <v>212536.69354092356</v>
          </cell>
          <cell r="E36">
            <v>818779.88354874717</v>
          </cell>
          <cell r="F36">
            <v>659699.09000000008</v>
          </cell>
          <cell r="G36">
            <v>3.68</v>
          </cell>
          <cell r="H36">
            <v>3.0367368222003119E-2</v>
          </cell>
          <cell r="I36">
            <v>199920</v>
          </cell>
          <cell r="J36">
            <v>735705.59999999998</v>
          </cell>
          <cell r="K36">
            <v>1.4723276977844375E-2</v>
          </cell>
          <cell r="L36">
            <v>-16992.570252055466</v>
          </cell>
          <cell r="N36">
            <v>19</v>
          </cell>
          <cell r="O36" t="str">
            <v>1°</v>
          </cell>
          <cell r="P36">
            <v>19281.19559243834</v>
          </cell>
          <cell r="R36" t="str">
            <v>C</v>
          </cell>
          <cell r="S36">
            <v>196721.6630212001</v>
          </cell>
          <cell r="T36">
            <v>760441.30895435007</v>
          </cell>
          <cell r="U36">
            <v>613520.15370000002</v>
          </cell>
          <cell r="V36">
            <v>3.68</v>
          </cell>
          <cell r="W36">
            <v>2.6657679146289935E-2</v>
          </cell>
          <cell r="X36">
            <v>400000</v>
          </cell>
        </row>
        <row r="37">
          <cell r="A37" t="str">
            <v>AMB072</v>
          </cell>
          <cell r="B37" t="str">
            <v>casa di cura villa angela</v>
          </cell>
          <cell r="C37" t="str">
            <v>A</v>
          </cell>
          <cell r="D37">
            <v>12762.499999999998</v>
          </cell>
          <cell r="E37">
            <v>50001.004156265248</v>
          </cell>
          <cell r="F37">
            <v>40081</v>
          </cell>
          <cell r="G37">
            <v>3.47</v>
          </cell>
          <cell r="H37">
            <v>1.8450146500976785E-3</v>
          </cell>
          <cell r="I37">
            <v>99960</v>
          </cell>
          <cell r="J37">
            <v>346861.2</v>
          </cell>
          <cell r="K37">
            <v>6.9415449881956503E-3</v>
          </cell>
          <cell r="L37">
            <v>5535.8376821151578</v>
          </cell>
          <cell r="N37">
            <v>9</v>
          </cell>
          <cell r="O37" t="str">
            <v>3°</v>
          </cell>
          <cell r="P37">
            <v>-1368.5051304634549</v>
          </cell>
          <cell r="R37" t="str">
            <v>A</v>
          </cell>
          <cell r="S37">
            <v>11733.804676250458</v>
          </cell>
          <cell r="T37">
            <v>46456.199469999992</v>
          </cell>
          <cell r="U37">
            <v>37275.329999999994</v>
          </cell>
          <cell r="V37">
            <v>3.47</v>
          </cell>
          <cell r="W37">
            <v>1.6196269694148688E-3</v>
          </cell>
          <cell r="X37">
            <v>99960</v>
          </cell>
        </row>
        <row r="38">
          <cell r="A38">
            <v>490242</v>
          </cell>
          <cell r="B38" t="str">
            <v>CENTRI DI DIAGNOSTICA CLINICA SRL (ora AGG 322)</v>
          </cell>
          <cell r="C38" t="str">
            <v>A</v>
          </cell>
          <cell r="D38">
            <v>74759</v>
          </cell>
          <cell r="E38">
            <v>255705</v>
          </cell>
          <cell r="F38">
            <v>203052</v>
          </cell>
          <cell r="G38">
            <v>3.47</v>
          </cell>
          <cell r="H38">
            <v>9.3469203545728345E-3</v>
          </cell>
          <cell r="I38">
            <v>83300</v>
          </cell>
          <cell r="J38">
            <v>289051</v>
          </cell>
          <cell r="K38">
            <v>5.7846208234963751E-3</v>
          </cell>
          <cell r="L38">
            <v>-3869.3602649040354</v>
          </cell>
          <cell r="N38">
            <v>15</v>
          </cell>
          <cell r="O38" t="str">
            <v>2°</v>
          </cell>
          <cell r="P38">
            <v>0</v>
          </cell>
          <cell r="R38" t="str">
            <v>A</v>
          </cell>
          <cell r="S38">
            <v>70626.598497472034</v>
          </cell>
          <cell r="T38">
            <v>237742.76123999996</v>
          </cell>
          <cell r="U38">
            <v>188838.36</v>
          </cell>
          <cell r="V38">
            <v>3.47</v>
          </cell>
          <cell r="W38">
            <v>8.2050970632875416E-3</v>
          </cell>
          <cell r="X38">
            <v>83300</v>
          </cell>
        </row>
        <row r="39">
          <cell r="A39">
            <v>500235</v>
          </cell>
          <cell r="B39" t="str">
            <v>Alfredo Pagano sas (ora AGG322)</v>
          </cell>
          <cell r="C39" t="str">
            <v>A</v>
          </cell>
          <cell r="D39">
            <v>49294</v>
          </cell>
          <cell r="E39">
            <v>168587</v>
          </cell>
          <cell r="F39">
            <v>133870</v>
          </cell>
          <cell r="G39">
            <v>3.47</v>
          </cell>
          <cell r="H39">
            <v>6.1623240739646264E-3</v>
          </cell>
          <cell r="I39">
            <v>166600</v>
          </cell>
          <cell r="J39">
            <v>578102</v>
          </cell>
          <cell r="K39">
            <v>1.156924164699275E-2</v>
          </cell>
          <cell r="L39">
            <v>5872.97947019193</v>
          </cell>
          <cell r="N39">
            <v>9</v>
          </cell>
          <cell r="O39" t="str">
            <v>3°</v>
          </cell>
          <cell r="P39">
            <v>-4192.2893841057576</v>
          </cell>
          <cell r="R39" t="str">
            <v>A</v>
          </cell>
          <cell r="S39">
            <v>44556.799126465528</v>
          </cell>
          <cell r="T39">
            <v>156744.36689999996</v>
          </cell>
          <cell r="U39">
            <v>124499.09999999999</v>
          </cell>
          <cell r="V39">
            <v>3.47</v>
          </cell>
          <cell r="W39">
            <v>5.4095322570686484E-3</v>
          </cell>
          <cell r="X39">
            <v>166600</v>
          </cell>
        </row>
        <row r="40">
          <cell r="A40">
            <v>500236</v>
          </cell>
          <cell r="B40" t="str">
            <v>CENTRO DI DIAGNOSTICA CLINICA SRL (ora AGG 322)</v>
          </cell>
          <cell r="C40" t="str">
            <v>A</v>
          </cell>
          <cell r="D40">
            <v>259575.21030439192</v>
          </cell>
          <cell r="E40">
            <v>894137.40829349542</v>
          </cell>
          <cell r="F40">
            <v>711050.28599998401</v>
          </cell>
          <cell r="G40">
            <v>3.47</v>
          </cell>
          <cell r="H40">
            <v>3.2731174237821278E-2</v>
          </cell>
          <cell r="I40">
            <v>239904</v>
          </cell>
          <cell r="J40">
            <v>832466.88</v>
          </cell>
          <cell r="K40">
            <v>1.665970797166956E-2</v>
          </cell>
          <cell r="L40">
            <v>-17456.783862922824</v>
          </cell>
          <cell r="N40">
            <v>17</v>
          </cell>
          <cell r="O40" t="str">
            <v>1°</v>
          </cell>
          <cell r="P40">
            <v>20807.805064111835</v>
          </cell>
          <cell r="R40" t="str">
            <v>A</v>
          </cell>
          <cell r="S40">
            <v>250561.4902746031</v>
          </cell>
          <cell r="T40">
            <v>831239.98536880116</v>
          </cell>
          <cell r="U40">
            <v>661276.76597998512</v>
          </cell>
          <cell r="V40">
            <v>3.47</v>
          </cell>
          <cell r="W40">
            <v>2.8732721733882135E-2</v>
          </cell>
          <cell r="X40">
            <v>239904</v>
          </cell>
        </row>
        <row r="41">
          <cell r="A41">
            <v>470156</v>
          </cell>
          <cell r="B41" t="str">
            <v>Centro Diagnostico Ninni-Scognamiglio &amp; C srl ORA agg 323</v>
          </cell>
          <cell r="C41" t="str">
            <v>B</v>
          </cell>
          <cell r="D41">
            <v>112018.00000000001</v>
          </cell>
          <cell r="E41">
            <v>457545</v>
          </cell>
          <cell r="F41">
            <v>371814</v>
          </cell>
          <cell r="G41">
            <v>3.86</v>
          </cell>
          <cell r="H41">
            <v>1.7115398246336622E-2</v>
          </cell>
          <cell r="I41">
            <v>359136</v>
          </cell>
          <cell r="J41">
            <v>1386264.96</v>
          </cell>
          <cell r="K41">
            <v>2.7742568455045542E-2</v>
          </cell>
          <cell r="L41">
            <v>11543.203982491732</v>
          </cell>
          <cell r="N41">
            <v>14</v>
          </cell>
          <cell r="O41" t="str">
            <v>2°</v>
          </cell>
          <cell r="P41">
            <v>0</v>
          </cell>
          <cell r="R41" t="str">
            <v>B</v>
          </cell>
          <cell r="S41">
            <v>97637.57251458324</v>
          </cell>
          <cell r="T41">
            <v>424671.72217999992</v>
          </cell>
          <cell r="U41">
            <v>345787.01999999996</v>
          </cell>
          <cell r="V41">
            <v>3.86</v>
          </cell>
          <cell r="W41">
            <v>1.5024574786208429E-2</v>
          </cell>
          <cell r="X41">
            <v>294000</v>
          </cell>
        </row>
        <row r="42">
          <cell r="B42" t="str">
            <v>Totale Branca</v>
          </cell>
          <cell r="D42">
            <v>6760836.1381216673</v>
          </cell>
          <cell r="E42">
            <v>26809152.442453276</v>
          </cell>
          <cell r="F42">
            <v>21723946.743663006</v>
          </cell>
          <cell r="G42"/>
          <cell r="H42">
            <v>1</v>
          </cell>
          <cell r="I42">
            <v>13910975</v>
          </cell>
          <cell r="J42">
            <v>49968875.890000008</v>
          </cell>
          <cell r="K42">
            <v>0.99999999999999989</v>
          </cell>
          <cell r="L42">
            <v>-9.0949470177292824E-11</v>
          </cell>
          <cell r="N42">
            <v>435</v>
          </cell>
          <cell r="P42">
            <v>449366.85223989392</v>
          </cell>
          <cell r="S42">
            <v>7069567.6926806336</v>
          </cell>
          <cell r="T42">
            <v>28311425.62529742</v>
          </cell>
          <cell r="U42">
            <v>23014762.475501783</v>
          </cell>
          <cell r="V42"/>
          <cell r="W42">
            <v>0.99999999999999989</v>
          </cell>
          <cell r="X42">
            <v>22335976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ciato di rilevazione_2022"/>
      <sheetName val="Rilevazione A1_2022"/>
      <sheetName val="Tracciato di rilevazione_2023"/>
      <sheetName val="Rilevazione A1_2023"/>
      <sheetName val="Note di compilazione"/>
      <sheetName val="BRANCHE-Apparecchiature"/>
      <sheetName val="Algoritmo"/>
      <sheetName val="Esempi applicazione"/>
    </sheetNames>
    <sheetDataSet>
      <sheetData sheetId="0">
        <row r="3">
          <cell r="B3">
            <v>440021</v>
          </cell>
          <cell r="C3" t="str">
            <v>CENTRO DI ANALISI CLINICHE MEGARIDE SRL</v>
          </cell>
          <cell r="D3">
            <v>11</v>
          </cell>
          <cell r="E3" t="str">
            <v xml:space="preserve">LABORATORIO </v>
          </cell>
          <cell r="F3"/>
          <cell r="G3"/>
          <cell r="H3"/>
          <cell r="I3"/>
          <cell r="J3"/>
          <cell r="K3"/>
          <cell r="L3"/>
          <cell r="M3"/>
          <cell r="N3"/>
          <cell r="O3">
            <v>0</v>
          </cell>
          <cell r="P3"/>
          <cell r="Q3"/>
          <cell r="R3"/>
          <cell r="S3"/>
          <cell r="T3">
            <v>0</v>
          </cell>
          <cell r="U3"/>
          <cell r="V3"/>
          <cell r="W3"/>
          <cell r="X3"/>
          <cell r="Y3"/>
          <cell r="Z3">
            <v>5929.75</v>
          </cell>
          <cell r="AA3">
            <v>29565</v>
          </cell>
          <cell r="AB3">
            <v>0.20056654828344325</v>
          </cell>
          <cell r="AC3">
            <v>3</v>
          </cell>
          <cell r="AD3"/>
          <cell r="AE3">
            <v>12551</v>
          </cell>
          <cell r="AF3">
            <v>-1</v>
          </cell>
          <cell r="AG3"/>
          <cell r="AH3">
            <v>166</v>
          </cell>
          <cell r="AI3">
            <v>1</v>
          </cell>
          <cell r="AJ3"/>
          <cell r="AK3"/>
          <cell r="AL3"/>
          <cell r="AM3"/>
          <cell r="AN3">
            <v>0</v>
          </cell>
          <cell r="AO3"/>
          <cell r="AP3" t="str">
            <v>&gt;= al v.m.</v>
          </cell>
          <cell r="AQ3">
            <v>0</v>
          </cell>
          <cell r="AR3"/>
          <cell r="AS3" t="str">
            <v>nella norma</v>
          </cell>
          <cell r="AT3">
            <v>0</v>
          </cell>
          <cell r="AU3">
            <v>3</v>
          </cell>
        </row>
        <row r="4">
          <cell r="B4">
            <v>440076</v>
          </cell>
          <cell r="C4" t="str">
            <v>Clinica Mediterranea S.p.a.</v>
          </cell>
          <cell r="D4">
            <v>11</v>
          </cell>
          <cell r="E4" t="str">
            <v xml:space="preserve">LABORATORIO </v>
          </cell>
          <cell r="F4"/>
          <cell r="G4"/>
          <cell r="H4"/>
          <cell r="I4"/>
          <cell r="J4"/>
          <cell r="K4"/>
          <cell r="L4"/>
          <cell r="M4"/>
          <cell r="N4"/>
          <cell r="O4">
            <v>0</v>
          </cell>
          <cell r="P4"/>
          <cell r="Q4"/>
          <cell r="R4"/>
          <cell r="S4"/>
          <cell r="T4">
            <v>0</v>
          </cell>
          <cell r="U4"/>
          <cell r="V4"/>
          <cell r="W4"/>
          <cell r="X4"/>
          <cell r="Y4"/>
          <cell r="Z4">
            <v>3868.26</v>
          </cell>
          <cell r="AA4">
            <v>18490</v>
          </cell>
          <cell r="AB4">
            <v>0.20920822065981612</v>
          </cell>
          <cell r="AC4">
            <v>3</v>
          </cell>
          <cell r="AD4"/>
          <cell r="AE4">
            <v>7574</v>
          </cell>
          <cell r="AF4">
            <v>-1</v>
          </cell>
          <cell r="AG4"/>
          <cell r="AH4">
            <v>147</v>
          </cell>
          <cell r="AI4">
            <v>0</v>
          </cell>
          <cell r="AJ4"/>
          <cell r="AK4"/>
          <cell r="AL4"/>
          <cell r="AM4"/>
          <cell r="AN4">
            <v>0</v>
          </cell>
          <cell r="AO4"/>
          <cell r="AP4" t="str">
            <v>&gt;= al v.m.</v>
          </cell>
          <cell r="AQ4">
            <v>0</v>
          </cell>
          <cell r="AR4"/>
          <cell r="AS4" t="str">
            <v>nella norma</v>
          </cell>
          <cell r="AT4">
            <v>0</v>
          </cell>
          <cell r="AU4">
            <v>2</v>
          </cell>
        </row>
        <row r="5">
          <cell r="B5">
            <v>450046</v>
          </cell>
          <cell r="C5" t="str">
            <v>CLINIC CENTER S.P.A.</v>
          </cell>
          <cell r="D5">
            <v>11</v>
          </cell>
          <cell r="E5" t="str">
            <v xml:space="preserve">LABORATORIO </v>
          </cell>
          <cell r="F5"/>
          <cell r="G5"/>
          <cell r="H5"/>
          <cell r="I5"/>
          <cell r="J5"/>
          <cell r="K5"/>
          <cell r="L5"/>
          <cell r="M5"/>
          <cell r="N5"/>
          <cell r="O5">
            <v>0</v>
          </cell>
          <cell r="P5"/>
          <cell r="Q5"/>
          <cell r="R5"/>
          <cell r="S5"/>
          <cell r="T5">
            <v>0</v>
          </cell>
          <cell r="U5"/>
          <cell r="V5"/>
          <cell r="W5"/>
          <cell r="X5"/>
          <cell r="Y5"/>
          <cell r="Z5">
            <v>954.92699999995602</v>
          </cell>
          <cell r="AA5">
            <v>15085</v>
          </cell>
          <cell r="AB5">
            <v>6.3303082532313953E-2</v>
          </cell>
          <cell r="AC5">
            <v>2</v>
          </cell>
          <cell r="AD5"/>
          <cell r="AE5">
            <v>5635</v>
          </cell>
          <cell r="AF5">
            <v>-1</v>
          </cell>
          <cell r="AG5"/>
          <cell r="AH5">
            <v>97</v>
          </cell>
          <cell r="AI5">
            <v>-1</v>
          </cell>
          <cell r="AJ5"/>
          <cell r="AK5"/>
          <cell r="AL5"/>
          <cell r="AM5"/>
          <cell r="AN5">
            <v>0</v>
          </cell>
          <cell r="AO5"/>
          <cell r="AP5" t="str">
            <v>0,01%-4,99% in meno</v>
          </cell>
          <cell r="AQ5">
            <v>1</v>
          </cell>
          <cell r="AR5"/>
          <cell r="AS5" t="str">
            <v>nella norma</v>
          </cell>
          <cell r="AT5">
            <v>0</v>
          </cell>
          <cell r="AU5">
            <v>1</v>
          </cell>
        </row>
        <row r="6">
          <cell r="B6">
            <v>460103</v>
          </cell>
          <cell r="C6" t="str">
            <v>DIAGNOSTICA MORI</v>
          </cell>
          <cell r="D6">
            <v>11</v>
          </cell>
          <cell r="E6" t="str">
            <v xml:space="preserve">LABORATORIO </v>
          </cell>
          <cell r="F6"/>
          <cell r="G6" t="str">
            <v>&gt;50%</v>
          </cell>
          <cell r="H6">
            <v>3</v>
          </cell>
          <cell r="I6"/>
          <cell r="J6" t="str">
            <v>SI</v>
          </cell>
          <cell r="K6">
            <v>3</v>
          </cell>
          <cell r="L6"/>
          <cell r="M6">
            <v>22</v>
          </cell>
          <cell r="N6">
            <v>34</v>
          </cell>
          <cell r="O6">
            <v>0.6470588235294118</v>
          </cell>
          <cell r="P6">
            <v>0</v>
          </cell>
          <cell r="Q6"/>
          <cell r="R6">
            <v>14</v>
          </cell>
          <cell r="S6">
            <v>23</v>
          </cell>
          <cell r="T6">
            <v>0.60869565217391308</v>
          </cell>
          <cell r="U6">
            <v>2</v>
          </cell>
          <cell r="V6"/>
          <cell r="W6" t="str">
            <v>NO</v>
          </cell>
          <cell r="X6">
            <v>0</v>
          </cell>
          <cell r="Y6"/>
          <cell r="Z6">
            <v>32777.843999976758</v>
          </cell>
          <cell r="AA6">
            <v>383011</v>
          </cell>
          <cell r="AB6">
            <v>8.5579380226616875E-2</v>
          </cell>
          <cell r="AC6">
            <v>2</v>
          </cell>
          <cell r="AD6"/>
          <cell r="AE6">
            <v>141852</v>
          </cell>
          <cell r="AF6">
            <v>0</v>
          </cell>
          <cell r="AG6"/>
          <cell r="AH6">
            <v>263</v>
          </cell>
          <cell r="AI6">
            <v>3</v>
          </cell>
          <cell r="AJ6"/>
          <cell r="AK6"/>
          <cell r="AL6"/>
          <cell r="AM6"/>
          <cell r="AN6"/>
          <cell r="AO6"/>
          <cell r="AP6" t="str">
            <v>&gt;= al v.m.</v>
          </cell>
          <cell r="AQ6">
            <v>0</v>
          </cell>
          <cell r="AR6"/>
          <cell r="AS6" t="str">
            <v>nella norma</v>
          </cell>
          <cell r="AT6">
            <v>0</v>
          </cell>
          <cell r="AU6">
            <v>13</v>
          </cell>
        </row>
        <row r="7">
          <cell r="B7">
            <v>470125</v>
          </cell>
          <cell r="C7" t="str">
            <v>CLINICA SANATRIX S.P.A.</v>
          </cell>
          <cell r="D7">
            <v>11</v>
          </cell>
          <cell r="E7" t="str">
            <v xml:space="preserve">LABORATORIO </v>
          </cell>
          <cell r="F7"/>
          <cell r="G7"/>
          <cell r="H7"/>
          <cell r="I7"/>
          <cell r="J7"/>
          <cell r="K7"/>
          <cell r="L7"/>
          <cell r="M7"/>
          <cell r="N7"/>
          <cell r="O7">
            <v>0</v>
          </cell>
          <cell r="P7"/>
          <cell r="Q7"/>
          <cell r="R7"/>
          <cell r="S7"/>
          <cell r="T7">
            <v>0</v>
          </cell>
          <cell r="U7"/>
          <cell r="V7"/>
          <cell r="W7"/>
          <cell r="X7"/>
          <cell r="Y7"/>
          <cell r="Z7">
            <v>0</v>
          </cell>
          <cell r="AA7">
            <v>0</v>
          </cell>
          <cell r="AB7">
            <v>0</v>
          </cell>
          <cell r="AC7">
            <v>-1</v>
          </cell>
          <cell r="AD7"/>
          <cell r="AE7">
            <v>0</v>
          </cell>
          <cell r="AF7">
            <v>-1</v>
          </cell>
          <cell r="AG7"/>
          <cell r="AH7">
            <v>0</v>
          </cell>
          <cell r="AI7">
            <v>-1</v>
          </cell>
          <cell r="AJ7"/>
          <cell r="AK7"/>
          <cell r="AL7"/>
          <cell r="AM7"/>
          <cell r="AN7">
            <v>0</v>
          </cell>
          <cell r="AO7"/>
          <cell r="AP7" t="str">
            <v>&gt;= al v.m.</v>
          </cell>
          <cell r="AQ7">
            <v>0</v>
          </cell>
          <cell r="AR7"/>
          <cell r="AS7" t="str">
            <v>nella norma</v>
          </cell>
          <cell r="AT7">
            <v>0</v>
          </cell>
          <cell r="AU7">
            <v>-3</v>
          </cell>
        </row>
        <row r="8">
          <cell r="B8">
            <v>470156</v>
          </cell>
          <cell r="C8" t="str">
            <v>Centro Diagnostico Ninni-Scognamiglio &amp; C srl</v>
          </cell>
          <cell r="D8">
            <v>11</v>
          </cell>
          <cell r="E8" t="str">
            <v xml:space="preserve">LABORATORIO </v>
          </cell>
          <cell r="F8"/>
          <cell r="G8" t="str">
            <v>&gt;50%</v>
          </cell>
          <cell r="H8">
            <v>3</v>
          </cell>
          <cell r="I8"/>
          <cell r="J8" t="str">
            <v>SI</v>
          </cell>
          <cell r="K8">
            <v>3</v>
          </cell>
          <cell r="L8"/>
          <cell r="M8">
            <v>27</v>
          </cell>
          <cell r="N8">
            <v>28</v>
          </cell>
          <cell r="O8">
            <v>0.9642857142857143</v>
          </cell>
          <cell r="P8">
            <v>2</v>
          </cell>
          <cell r="Q8"/>
          <cell r="R8">
            <v>16</v>
          </cell>
          <cell r="S8">
            <v>27</v>
          </cell>
          <cell r="T8">
            <v>0.59259259259259256</v>
          </cell>
          <cell r="U8">
            <v>2</v>
          </cell>
          <cell r="V8"/>
          <cell r="W8" t="str">
            <v>SI</v>
          </cell>
          <cell r="X8">
            <v>1</v>
          </cell>
          <cell r="Y8"/>
          <cell r="Z8">
            <v>112764.08</v>
          </cell>
          <cell r="AA8">
            <v>371814</v>
          </cell>
          <cell r="AB8">
            <v>0.30328088775570583</v>
          </cell>
          <cell r="AC8">
            <v>3</v>
          </cell>
          <cell r="AD8"/>
          <cell r="AE8">
            <v>143625</v>
          </cell>
          <cell r="AF8">
            <v>0</v>
          </cell>
          <cell r="AG8"/>
          <cell r="AH8">
            <v>147</v>
          </cell>
          <cell r="AI8">
            <v>0</v>
          </cell>
          <cell r="AJ8"/>
          <cell r="AK8"/>
          <cell r="AL8"/>
          <cell r="AM8"/>
          <cell r="AN8"/>
          <cell r="AO8"/>
          <cell r="AP8" t="str">
            <v>&gt;= al v.m.</v>
          </cell>
          <cell r="AQ8">
            <v>0</v>
          </cell>
          <cell r="AR8"/>
          <cell r="AS8" t="str">
            <v>nella norma</v>
          </cell>
          <cell r="AT8">
            <v>0</v>
          </cell>
          <cell r="AU8">
            <v>14</v>
          </cell>
        </row>
        <row r="9">
          <cell r="B9">
            <v>470162</v>
          </cell>
          <cell r="C9" t="str">
            <v>LABORATORIO SCARLATTI SRL</v>
          </cell>
          <cell r="D9">
            <v>11</v>
          </cell>
          <cell r="E9" t="str">
            <v xml:space="preserve">LABORATORIO </v>
          </cell>
          <cell r="F9"/>
          <cell r="G9" t="str">
            <v>20-50%</v>
          </cell>
          <cell r="H9">
            <v>2</v>
          </cell>
          <cell r="I9"/>
          <cell r="J9" t="str">
            <v>SI</v>
          </cell>
          <cell r="K9">
            <v>3</v>
          </cell>
          <cell r="L9"/>
          <cell r="M9">
            <v>6</v>
          </cell>
          <cell r="N9">
            <v>6</v>
          </cell>
          <cell r="O9">
            <v>1</v>
          </cell>
          <cell r="P9">
            <v>2</v>
          </cell>
          <cell r="Q9"/>
          <cell r="R9">
            <v>5</v>
          </cell>
          <cell r="S9">
            <v>6</v>
          </cell>
          <cell r="T9">
            <v>0.83333333333333337</v>
          </cell>
          <cell r="U9">
            <v>2</v>
          </cell>
          <cell r="V9"/>
          <cell r="W9" t="str">
            <v>NO</v>
          </cell>
          <cell r="X9">
            <v>0</v>
          </cell>
          <cell r="Y9"/>
          <cell r="Z9">
            <v>4096.3510000020178</v>
          </cell>
          <cell r="AA9">
            <v>82683</v>
          </cell>
          <cell r="AB9">
            <v>4.954284435738928E-2</v>
          </cell>
          <cell r="AC9">
            <v>1</v>
          </cell>
          <cell r="AD9"/>
          <cell r="AE9">
            <v>32205</v>
          </cell>
          <cell r="AF9">
            <v>-1</v>
          </cell>
          <cell r="AG9"/>
          <cell r="AH9">
            <v>161</v>
          </cell>
          <cell r="AI9">
            <v>1</v>
          </cell>
          <cell r="AJ9"/>
          <cell r="AK9"/>
          <cell r="AL9"/>
          <cell r="AM9"/>
          <cell r="AN9">
            <v>0</v>
          </cell>
          <cell r="AO9"/>
          <cell r="AP9" t="str">
            <v>&gt;= al v.m.</v>
          </cell>
          <cell r="AQ9">
            <v>0</v>
          </cell>
          <cell r="AR9"/>
          <cell r="AS9" t="str">
            <v>nella norma</v>
          </cell>
          <cell r="AT9">
            <v>0</v>
          </cell>
          <cell r="AU9">
            <v>10</v>
          </cell>
        </row>
        <row r="10">
          <cell r="B10">
            <v>480212</v>
          </cell>
          <cell r="C10" t="str">
            <v>HERMITAGE CAPODIMONTE</v>
          </cell>
          <cell r="D10">
            <v>11</v>
          </cell>
          <cell r="E10" t="str">
            <v xml:space="preserve">LABORATORIO </v>
          </cell>
          <cell r="F10" t="str">
            <v>Indicatore c.5 non comunicato correttemente - non valutabile</v>
          </cell>
          <cell r="G10" t="str">
            <v>&lt;5%</v>
          </cell>
          <cell r="H10">
            <v>-1</v>
          </cell>
          <cell r="I10"/>
          <cell r="J10" t="str">
            <v>SI</v>
          </cell>
          <cell r="K10">
            <v>3</v>
          </cell>
          <cell r="L10"/>
          <cell r="M10">
            <v>4</v>
          </cell>
          <cell r="N10">
            <v>4</v>
          </cell>
          <cell r="O10">
            <v>1</v>
          </cell>
          <cell r="P10">
            <v>2</v>
          </cell>
          <cell r="Q10"/>
          <cell r="R10">
            <v>4</v>
          </cell>
          <cell r="S10">
            <v>1</v>
          </cell>
          <cell r="T10">
            <v>4</v>
          </cell>
          <cell r="U10">
            <v>0</v>
          </cell>
          <cell r="V10"/>
          <cell r="W10" t="str">
            <v>SI</v>
          </cell>
          <cell r="X10">
            <v>1</v>
          </cell>
          <cell r="Y10"/>
          <cell r="Z10">
            <v>72.357000000003922</v>
          </cell>
          <cell r="AA10">
            <v>1277</v>
          </cell>
          <cell r="AB10">
            <v>5.6661707126079812E-2</v>
          </cell>
          <cell r="AC10">
            <v>2</v>
          </cell>
          <cell r="AD10"/>
          <cell r="AE10">
            <v>497</v>
          </cell>
          <cell r="AF10">
            <v>-1</v>
          </cell>
          <cell r="AG10"/>
          <cell r="AH10">
            <v>32</v>
          </cell>
          <cell r="AI10">
            <v>-1</v>
          </cell>
          <cell r="AJ10"/>
          <cell r="AK10"/>
          <cell r="AL10"/>
          <cell r="AM10"/>
          <cell r="AN10">
            <v>0</v>
          </cell>
          <cell r="AO10"/>
          <cell r="AP10" t="str">
            <v>&gt;= al v.m.</v>
          </cell>
          <cell r="AQ10">
            <v>0</v>
          </cell>
          <cell r="AR10"/>
          <cell r="AS10" t="str">
            <v>nella norma</v>
          </cell>
          <cell r="AT10">
            <v>0</v>
          </cell>
          <cell r="AU10">
            <v>5</v>
          </cell>
        </row>
        <row r="11">
          <cell r="B11">
            <v>490209</v>
          </cell>
          <cell r="C11" t="str">
            <v>CENTRO DIAGNIOSTICO LIETI  S.A.S. DI ROCCO CASTALDO</v>
          </cell>
          <cell r="D11">
            <v>11</v>
          </cell>
          <cell r="E11" t="str">
            <v xml:space="preserve">LABORATORIO </v>
          </cell>
          <cell r="F11" t="str">
            <v>spoke di AGG305 dal 01/06/2022</v>
          </cell>
          <cell r="G11"/>
          <cell r="H11"/>
          <cell r="J11"/>
          <cell r="K11"/>
          <cell r="M11"/>
          <cell r="N11"/>
          <cell r="O11">
            <v>0</v>
          </cell>
          <cell r="P11"/>
          <cell r="R11"/>
          <cell r="S11"/>
          <cell r="T11">
            <v>0</v>
          </cell>
          <cell r="U11"/>
          <cell r="W11"/>
          <cell r="X11"/>
          <cell r="Z11">
            <v>0</v>
          </cell>
          <cell r="AA11">
            <v>627477</v>
          </cell>
          <cell r="AB11">
            <v>0</v>
          </cell>
          <cell r="AC11">
            <v>-1</v>
          </cell>
          <cell r="AE11">
            <v>87029</v>
          </cell>
          <cell r="AF11">
            <v>0</v>
          </cell>
          <cell r="AH11">
            <v>111</v>
          </cell>
          <cell r="AI11">
            <v>-1</v>
          </cell>
          <cell r="AK11"/>
          <cell r="AL11"/>
          <cell r="AM11"/>
          <cell r="AN11">
            <v>0</v>
          </cell>
          <cell r="AP11" t="str">
            <v>&gt;= al v.m.</v>
          </cell>
          <cell r="AQ11">
            <v>0</v>
          </cell>
          <cell r="AR11"/>
          <cell r="AS11" t="str">
            <v>nella norma</v>
          </cell>
          <cell r="AT11">
            <v>0</v>
          </cell>
          <cell r="AU11">
            <v>-2</v>
          </cell>
        </row>
        <row r="12">
          <cell r="B12">
            <v>490216</v>
          </cell>
          <cell r="C12" t="str">
            <v>LABORATORIO ANALISI SAN GIUSEPPE DEL DR. A. BIFULCO &amp; C. SAS</v>
          </cell>
          <cell r="D12">
            <v>11</v>
          </cell>
          <cell r="E12" t="str">
            <v xml:space="preserve">LABORATORIO </v>
          </cell>
          <cell r="F12"/>
          <cell r="G12" t="str">
            <v>&gt;50%</v>
          </cell>
          <cell r="H12">
            <v>3</v>
          </cell>
          <cell r="I12"/>
          <cell r="J12" t="str">
            <v>SI</v>
          </cell>
          <cell r="K12">
            <v>3</v>
          </cell>
          <cell r="L12"/>
          <cell r="M12">
            <v>6</v>
          </cell>
          <cell r="N12">
            <v>11</v>
          </cell>
          <cell r="O12">
            <v>0.54545454545454541</v>
          </cell>
          <cell r="P12">
            <v>0</v>
          </cell>
          <cell r="Q12"/>
          <cell r="R12">
            <v>5</v>
          </cell>
          <cell r="S12">
            <v>6</v>
          </cell>
          <cell r="T12">
            <v>0.83333333333333337</v>
          </cell>
          <cell r="U12">
            <v>2</v>
          </cell>
          <cell r="V12"/>
          <cell r="W12" t="str">
            <v>SI</v>
          </cell>
          <cell r="X12">
            <v>1</v>
          </cell>
          <cell r="Y12"/>
          <cell r="Z12">
            <v>15037.130000000001</v>
          </cell>
          <cell r="AA12">
            <v>109201</v>
          </cell>
          <cell r="AB12">
            <v>0.13770139467587295</v>
          </cell>
          <cell r="AC12">
            <v>3</v>
          </cell>
          <cell r="AD12"/>
          <cell r="AE12">
            <v>43086</v>
          </cell>
          <cell r="AF12">
            <v>-1</v>
          </cell>
          <cell r="AG12"/>
          <cell r="AH12">
            <v>200</v>
          </cell>
          <cell r="AI12">
            <v>3</v>
          </cell>
          <cell r="AJ12"/>
          <cell r="AK12"/>
          <cell r="AL12"/>
          <cell r="AM12"/>
          <cell r="AN12">
            <v>0</v>
          </cell>
          <cell r="AO12"/>
          <cell r="AP12" t="str">
            <v>0,01%-4,99% in meno</v>
          </cell>
          <cell r="AQ12">
            <v>1</v>
          </cell>
          <cell r="AR12"/>
          <cell r="AS12" t="str">
            <v>nella norma</v>
          </cell>
          <cell r="AT12">
            <v>0</v>
          </cell>
          <cell r="AU12">
            <v>15</v>
          </cell>
        </row>
        <row r="13">
          <cell r="B13">
            <v>490219</v>
          </cell>
          <cell r="C13" t="str">
            <v>laboratorio patologia clinca pagano srl</v>
          </cell>
          <cell r="D13">
            <v>11</v>
          </cell>
          <cell r="E13" t="str">
            <v xml:space="preserve">LABORATORIO </v>
          </cell>
          <cell r="F13"/>
          <cell r="G13" t="str">
            <v>&gt;50%</v>
          </cell>
          <cell r="H13">
            <v>3</v>
          </cell>
          <cell r="I13"/>
          <cell r="J13" t="str">
            <v>SI</v>
          </cell>
          <cell r="K13">
            <v>3</v>
          </cell>
          <cell r="L13"/>
          <cell r="M13">
            <v>2</v>
          </cell>
          <cell r="N13">
            <v>2</v>
          </cell>
          <cell r="O13">
            <v>1</v>
          </cell>
          <cell r="P13">
            <v>2</v>
          </cell>
          <cell r="Q13"/>
          <cell r="R13">
            <v>2</v>
          </cell>
          <cell r="S13">
            <v>2</v>
          </cell>
          <cell r="T13">
            <v>1</v>
          </cell>
          <cell r="U13">
            <v>2</v>
          </cell>
          <cell r="V13"/>
          <cell r="W13" t="str">
            <v>SI</v>
          </cell>
          <cell r="X13">
            <v>1</v>
          </cell>
          <cell r="Y13"/>
          <cell r="Z13">
            <v>1766.3830000021408</v>
          </cell>
          <cell r="AA13">
            <v>77868</v>
          </cell>
          <cell r="AB13">
            <v>2.2684324754740595E-2</v>
          </cell>
          <cell r="AC13">
            <v>1</v>
          </cell>
          <cell r="AD13"/>
          <cell r="AE13">
            <v>27506</v>
          </cell>
          <cell r="AF13">
            <v>-1</v>
          </cell>
          <cell r="AG13"/>
          <cell r="AH13">
            <v>87</v>
          </cell>
          <cell r="AI13">
            <v>-1</v>
          </cell>
          <cell r="AJ13"/>
          <cell r="AK13"/>
          <cell r="AL13"/>
          <cell r="AM13"/>
          <cell r="AN13"/>
          <cell r="AO13"/>
          <cell r="AP13" t="str">
            <v>0,01%-4,99% in meno</v>
          </cell>
          <cell r="AQ13">
            <v>1</v>
          </cell>
          <cell r="AR13"/>
          <cell r="AS13" t="str">
            <v>nella norma</v>
          </cell>
          <cell r="AT13">
            <v>0</v>
          </cell>
          <cell r="AU13">
            <v>11</v>
          </cell>
        </row>
        <row r="14">
          <cell r="B14">
            <v>490242</v>
          </cell>
          <cell r="C14" t="str">
            <v>CENTRI DI DIAGNOSTICA CLINICA SRL (ora AGG 322)</v>
          </cell>
          <cell r="D14">
            <v>11</v>
          </cell>
          <cell r="E14" t="str">
            <v xml:space="preserve">LABORATORIO </v>
          </cell>
          <cell r="F14"/>
          <cell r="G14" t="str">
            <v>&gt;50%</v>
          </cell>
          <cell r="H14">
            <v>3</v>
          </cell>
          <cell r="I14"/>
          <cell r="J14" t="str">
            <v>SI</v>
          </cell>
          <cell r="K14">
            <v>3</v>
          </cell>
          <cell r="L14"/>
          <cell r="M14">
            <v>6</v>
          </cell>
          <cell r="N14">
            <v>7</v>
          </cell>
          <cell r="O14">
            <v>0.8571428571428571</v>
          </cell>
          <cell r="P14">
            <v>2</v>
          </cell>
          <cell r="Q14"/>
          <cell r="R14">
            <v>4</v>
          </cell>
          <cell r="S14">
            <v>7</v>
          </cell>
          <cell r="T14">
            <v>0.5714285714285714</v>
          </cell>
          <cell r="U14">
            <v>2</v>
          </cell>
          <cell r="V14"/>
          <cell r="W14" t="str">
            <v>SI</v>
          </cell>
          <cell r="X14">
            <v>1</v>
          </cell>
          <cell r="Y14"/>
          <cell r="Z14">
            <v>19104.43900000726</v>
          </cell>
          <cell r="AA14">
            <v>203052</v>
          </cell>
          <cell r="AB14">
            <v>9.4086435986876563E-2</v>
          </cell>
          <cell r="AC14">
            <v>2</v>
          </cell>
          <cell r="AD14"/>
          <cell r="AE14">
            <v>78476</v>
          </cell>
          <cell r="AF14">
            <v>0</v>
          </cell>
          <cell r="AG14"/>
          <cell r="AH14">
            <v>178</v>
          </cell>
          <cell r="AI14">
            <v>1</v>
          </cell>
          <cell r="AJ14"/>
          <cell r="AK14"/>
          <cell r="AL14"/>
          <cell r="AM14"/>
          <cell r="AN14">
            <v>0</v>
          </cell>
          <cell r="AO14"/>
          <cell r="AP14" t="str">
            <v>0,01%-4,99% in meno</v>
          </cell>
          <cell r="AQ14">
            <v>1</v>
          </cell>
          <cell r="AR14"/>
          <cell r="AS14" t="str">
            <v>nella norma</v>
          </cell>
          <cell r="AT14">
            <v>0</v>
          </cell>
          <cell r="AU14">
            <v>15</v>
          </cell>
        </row>
        <row r="15">
          <cell r="B15">
            <v>490243</v>
          </cell>
          <cell r="C15" t="str">
            <v>Merigen Diagnostic &amp; C. sas di Di Biase dott Sebastiano</v>
          </cell>
          <cell r="D15">
            <v>11</v>
          </cell>
          <cell r="E15" t="str">
            <v xml:space="preserve">LABORATORIO </v>
          </cell>
          <cell r="F15"/>
          <cell r="G15" t="str">
            <v>&gt;50%</v>
          </cell>
          <cell r="H15">
            <v>3</v>
          </cell>
          <cell r="I15"/>
          <cell r="J15" t="str">
            <v>SI</v>
          </cell>
          <cell r="K15">
            <v>3</v>
          </cell>
          <cell r="L15"/>
          <cell r="M15">
            <v>15</v>
          </cell>
          <cell r="N15">
            <v>19</v>
          </cell>
          <cell r="O15">
            <v>0.78947368421052633</v>
          </cell>
          <cell r="P15">
            <v>0</v>
          </cell>
          <cell r="Q15"/>
          <cell r="R15">
            <v>10</v>
          </cell>
          <cell r="S15">
            <v>15</v>
          </cell>
          <cell r="T15">
            <v>0.66666666666666663</v>
          </cell>
          <cell r="U15">
            <v>2</v>
          </cell>
          <cell r="V15"/>
          <cell r="W15" t="str">
            <v>SI</v>
          </cell>
          <cell r="X15">
            <v>1</v>
          </cell>
          <cell r="Y15"/>
          <cell r="Z15">
            <v>24217.022000008612</v>
          </cell>
          <cell r="AA15">
            <v>298571</v>
          </cell>
          <cell r="AB15">
            <v>8.1109759487721894E-2</v>
          </cell>
          <cell r="AC15">
            <v>2</v>
          </cell>
          <cell r="AD15"/>
          <cell r="AE15">
            <v>45266</v>
          </cell>
          <cell r="AF15">
            <v>-1</v>
          </cell>
          <cell r="AG15"/>
          <cell r="AH15">
            <v>162</v>
          </cell>
          <cell r="AI15">
            <v>1</v>
          </cell>
          <cell r="AJ15"/>
          <cell r="AK15"/>
          <cell r="AL15"/>
          <cell r="AM15"/>
          <cell r="AN15">
            <v>0</v>
          </cell>
          <cell r="AO15"/>
          <cell r="AP15" t="str">
            <v>&gt;= al v.m.</v>
          </cell>
          <cell r="AQ15">
            <v>0</v>
          </cell>
          <cell r="AR15"/>
          <cell r="AS15" t="str">
            <v>nella norma</v>
          </cell>
          <cell r="AT15">
            <v>0</v>
          </cell>
          <cell r="AU15">
            <v>11</v>
          </cell>
        </row>
        <row r="16">
          <cell r="B16">
            <v>490248</v>
          </cell>
          <cell r="C16" t="str">
            <v>vega srl</v>
          </cell>
          <cell r="D16">
            <v>11</v>
          </cell>
          <cell r="E16" t="str">
            <v xml:space="preserve">LABORATORIO </v>
          </cell>
          <cell r="F16"/>
          <cell r="G16" t="str">
            <v>&lt;5%</v>
          </cell>
          <cell r="H16">
            <v>-1</v>
          </cell>
          <cell r="I16"/>
          <cell r="J16" t="str">
            <v>SI</v>
          </cell>
          <cell r="K16">
            <v>3</v>
          </cell>
          <cell r="L16"/>
          <cell r="M16">
            <v>10</v>
          </cell>
          <cell r="N16">
            <v>13</v>
          </cell>
          <cell r="O16">
            <v>0.76923076923076927</v>
          </cell>
          <cell r="P16">
            <v>0</v>
          </cell>
          <cell r="Q16"/>
          <cell r="R16">
            <v>6</v>
          </cell>
          <cell r="S16">
            <v>10</v>
          </cell>
          <cell r="T16">
            <v>0.6</v>
          </cell>
          <cell r="U16">
            <v>2</v>
          </cell>
          <cell r="V16"/>
          <cell r="W16" t="str">
            <v>NO</v>
          </cell>
          <cell r="X16">
            <v>0</v>
          </cell>
          <cell r="Y16"/>
          <cell r="Z16">
            <v>0</v>
          </cell>
          <cell r="AA16">
            <v>152294</v>
          </cell>
          <cell r="AB16">
            <v>0</v>
          </cell>
          <cell r="AC16">
            <v>-1</v>
          </cell>
          <cell r="AD16"/>
          <cell r="AE16">
            <v>48255</v>
          </cell>
          <cell r="AF16">
            <v>-1</v>
          </cell>
          <cell r="AG16"/>
          <cell r="AH16">
            <v>207</v>
          </cell>
          <cell r="AI16">
            <v>3</v>
          </cell>
          <cell r="AJ16"/>
          <cell r="AK16"/>
          <cell r="AL16"/>
          <cell r="AM16"/>
          <cell r="AN16">
            <v>0</v>
          </cell>
          <cell r="AO16"/>
          <cell r="AP16" t="str">
            <v>&gt;= al v.m.</v>
          </cell>
          <cell r="AQ16">
            <v>0</v>
          </cell>
          <cell r="AR16"/>
          <cell r="AS16" t="str">
            <v>nella norma</v>
          </cell>
          <cell r="AT16">
            <v>0</v>
          </cell>
          <cell r="AU16">
            <v>5</v>
          </cell>
        </row>
        <row r="17">
          <cell r="B17">
            <v>500235</v>
          </cell>
          <cell r="C17" t="str">
            <v>Alfredo Pagano sas (ora AGG322)</v>
          </cell>
          <cell r="D17">
            <v>11</v>
          </cell>
          <cell r="E17" t="str">
            <v xml:space="preserve">LABORATORIO </v>
          </cell>
          <cell r="F17"/>
          <cell r="G17" t="str">
            <v>&lt;5%</v>
          </cell>
          <cell r="H17">
            <v>-1</v>
          </cell>
          <cell r="I17"/>
          <cell r="J17" t="str">
            <v>SI</v>
          </cell>
          <cell r="K17">
            <v>3</v>
          </cell>
          <cell r="L17"/>
          <cell r="M17">
            <v>7</v>
          </cell>
          <cell r="N17">
            <v>7</v>
          </cell>
          <cell r="O17">
            <v>1</v>
          </cell>
          <cell r="P17">
            <v>2</v>
          </cell>
          <cell r="Q17"/>
          <cell r="R17">
            <v>5</v>
          </cell>
          <cell r="S17">
            <v>7</v>
          </cell>
          <cell r="T17">
            <v>0.7142857142857143</v>
          </cell>
          <cell r="U17">
            <v>2</v>
          </cell>
          <cell r="V17"/>
          <cell r="W17" t="str">
            <v>NO</v>
          </cell>
          <cell r="X17">
            <v>0</v>
          </cell>
          <cell r="Y17"/>
          <cell r="Z17">
            <v>524.54800000641262</v>
          </cell>
          <cell r="AA17">
            <v>133870</v>
          </cell>
          <cell r="AB17">
            <v>3.9183386868335895E-3</v>
          </cell>
          <cell r="AC17">
            <v>1</v>
          </cell>
          <cell r="AD17"/>
          <cell r="AE17">
            <v>45521</v>
          </cell>
          <cell r="AF17">
            <v>-1</v>
          </cell>
          <cell r="AG17"/>
          <cell r="AH17">
            <v>260</v>
          </cell>
          <cell r="AI17">
            <v>3</v>
          </cell>
          <cell r="AJ17"/>
          <cell r="AK17"/>
          <cell r="AL17"/>
          <cell r="AM17"/>
          <cell r="AN17">
            <v>0</v>
          </cell>
          <cell r="AO17"/>
          <cell r="AP17" t="str">
            <v>&gt;= al v.m.</v>
          </cell>
          <cell r="AQ17">
            <v>0</v>
          </cell>
          <cell r="AR17"/>
          <cell r="AS17" t="str">
            <v>nella norma</v>
          </cell>
          <cell r="AT17">
            <v>0</v>
          </cell>
          <cell r="AU17">
            <v>9</v>
          </cell>
        </row>
        <row r="18">
          <cell r="B18">
            <v>500236</v>
          </cell>
          <cell r="C18" t="str">
            <v>CENTRO DI DIAGNOSTICA CLINICA SRL (ora AGG 322)</v>
          </cell>
          <cell r="D18">
            <v>11</v>
          </cell>
          <cell r="E18" t="str">
            <v xml:space="preserve">LABORATORIO </v>
          </cell>
          <cell r="F18"/>
          <cell r="G18" t="str">
            <v>&gt;50%</v>
          </cell>
          <cell r="H18">
            <v>3</v>
          </cell>
          <cell r="I18"/>
          <cell r="J18" t="str">
            <v>SI</v>
          </cell>
          <cell r="K18">
            <v>3</v>
          </cell>
          <cell r="L18"/>
          <cell r="M18">
            <v>8</v>
          </cell>
          <cell r="N18">
            <v>9</v>
          </cell>
          <cell r="O18">
            <v>0.88888888888888884</v>
          </cell>
          <cell r="P18">
            <v>2</v>
          </cell>
          <cell r="Q18"/>
          <cell r="R18">
            <v>6</v>
          </cell>
          <cell r="S18">
            <v>9</v>
          </cell>
          <cell r="T18">
            <v>0.66666666666666663</v>
          </cell>
          <cell r="U18">
            <v>2</v>
          </cell>
          <cell r="V18"/>
          <cell r="W18" t="str">
            <v>SI</v>
          </cell>
          <cell r="X18">
            <v>1</v>
          </cell>
          <cell r="Y18"/>
          <cell r="Z18">
            <v>5391.2859999840148</v>
          </cell>
          <cell r="AA18">
            <v>705659</v>
          </cell>
          <cell r="AB18">
            <v>7.6400726129533031E-3</v>
          </cell>
          <cell r="AC18">
            <v>1</v>
          </cell>
          <cell r="AD18"/>
          <cell r="AE18">
            <v>221067</v>
          </cell>
          <cell r="AF18">
            <v>1</v>
          </cell>
          <cell r="AG18"/>
          <cell r="AH18">
            <v>212</v>
          </cell>
          <cell r="AI18">
            <v>3</v>
          </cell>
          <cell r="AJ18"/>
          <cell r="AK18"/>
          <cell r="AL18"/>
          <cell r="AM18"/>
          <cell r="AN18">
            <v>0</v>
          </cell>
          <cell r="AO18"/>
          <cell r="AP18" t="str">
            <v>0,01%-4,99% in meno</v>
          </cell>
          <cell r="AQ18">
            <v>1</v>
          </cell>
          <cell r="AR18"/>
          <cell r="AS18" t="str">
            <v>nella norma</v>
          </cell>
          <cell r="AT18">
            <v>0</v>
          </cell>
          <cell r="AU18">
            <v>17</v>
          </cell>
        </row>
        <row r="19">
          <cell r="B19">
            <v>510273</v>
          </cell>
          <cell r="C19" t="str">
            <v>LABORATORIO BIOCLINICAL</v>
          </cell>
          <cell r="D19">
            <v>11</v>
          </cell>
          <cell r="E19" t="str">
            <v xml:space="preserve"> LABORATORIO ANALISI</v>
          </cell>
          <cell r="F19"/>
          <cell r="G19" t="str">
            <v>&lt;5%</v>
          </cell>
          <cell r="H19">
            <v>-1</v>
          </cell>
          <cell r="I19"/>
          <cell r="J19" t="str">
            <v>SI</v>
          </cell>
          <cell r="K19">
            <v>3</v>
          </cell>
          <cell r="L19"/>
          <cell r="M19">
            <v>4</v>
          </cell>
          <cell r="N19">
            <v>5</v>
          </cell>
          <cell r="O19">
            <v>0.8</v>
          </cell>
          <cell r="P19">
            <v>2</v>
          </cell>
          <cell r="Q19"/>
          <cell r="R19">
            <v>3</v>
          </cell>
          <cell r="S19">
            <v>4</v>
          </cell>
          <cell r="T19">
            <v>0.75</v>
          </cell>
          <cell r="U19">
            <v>2</v>
          </cell>
          <cell r="V19"/>
          <cell r="W19" t="str">
            <v>NO</v>
          </cell>
          <cell r="X19">
            <v>0</v>
          </cell>
          <cell r="Y19"/>
          <cell r="Z19">
            <v>0.36499999913212378</v>
          </cell>
          <cell r="AA19">
            <v>67596</v>
          </cell>
          <cell r="AB19">
            <v>5.3997277817048907E-6</v>
          </cell>
          <cell r="AC19">
            <v>-1</v>
          </cell>
          <cell r="AD19"/>
          <cell r="AE19">
            <v>21728</v>
          </cell>
          <cell r="AF19">
            <v>-1</v>
          </cell>
          <cell r="AG19"/>
          <cell r="AH19">
            <v>190</v>
          </cell>
          <cell r="AI19">
            <v>2</v>
          </cell>
          <cell r="AJ19"/>
          <cell r="AK19"/>
          <cell r="AL19"/>
          <cell r="AM19"/>
          <cell r="AN19"/>
          <cell r="AO19"/>
          <cell r="AP19" t="str">
            <v>&gt;= al v.m.</v>
          </cell>
          <cell r="AQ19">
            <v>0</v>
          </cell>
          <cell r="AR19"/>
          <cell r="AS19" t="str">
            <v>nella norma</v>
          </cell>
          <cell r="AT19">
            <v>0</v>
          </cell>
          <cell r="AU19">
            <v>6</v>
          </cell>
        </row>
        <row r="20">
          <cell r="B20">
            <v>510295</v>
          </cell>
          <cell r="C20" t="str">
            <v>Studio Di Patologia Clinica Prof. Luigi Califano Di Canitano Dott.Ssa Anna &amp; C. S.A.S.</v>
          </cell>
          <cell r="D20">
            <v>11</v>
          </cell>
          <cell r="E20" t="str">
            <v xml:space="preserve">LABORATORIO </v>
          </cell>
          <cell r="F20"/>
          <cell r="G20"/>
          <cell r="H20"/>
          <cell r="I20"/>
          <cell r="J20" t="str">
            <v>NO</v>
          </cell>
          <cell r="K20">
            <v>-1</v>
          </cell>
          <cell r="L20"/>
          <cell r="M20"/>
          <cell r="N20"/>
          <cell r="O20">
            <v>0</v>
          </cell>
          <cell r="P20"/>
          <cell r="Q20"/>
          <cell r="R20"/>
          <cell r="S20"/>
          <cell r="T20">
            <v>0</v>
          </cell>
          <cell r="U20"/>
          <cell r="V20"/>
          <cell r="W20"/>
          <cell r="X20"/>
          <cell r="Y20"/>
          <cell r="Z20">
            <v>1989.13</v>
          </cell>
          <cell r="AA20">
            <v>5412</v>
          </cell>
          <cell r="AB20">
            <v>0.36754065040650408</v>
          </cell>
          <cell r="AC20">
            <v>3</v>
          </cell>
          <cell r="AD20"/>
          <cell r="AE20">
            <v>2542</v>
          </cell>
          <cell r="AF20">
            <v>-1</v>
          </cell>
          <cell r="AG20"/>
          <cell r="AH20">
            <v>45</v>
          </cell>
          <cell r="AI20">
            <v>-1</v>
          </cell>
          <cell r="AJ20"/>
          <cell r="AK20"/>
          <cell r="AL20"/>
          <cell r="AM20"/>
          <cell r="AN20">
            <v>0</v>
          </cell>
          <cell r="AO20"/>
          <cell r="AP20" t="str">
            <v>&gt;= al v.m.</v>
          </cell>
          <cell r="AQ20">
            <v>0</v>
          </cell>
          <cell r="AR20"/>
          <cell r="AS20" t="str">
            <v>nella norma</v>
          </cell>
          <cell r="AT20">
            <v>0</v>
          </cell>
          <cell r="AU20">
            <v>0</v>
          </cell>
        </row>
        <row r="21">
          <cell r="B21">
            <v>510408</v>
          </cell>
          <cell r="C21" t="str">
            <v>LABORATORIO DI ANALISI  DR. MARIO NICOLETTI  S.A.S.</v>
          </cell>
          <cell r="D21">
            <v>11</v>
          </cell>
          <cell r="E21" t="str">
            <v xml:space="preserve">LABORATORIO 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>
            <v>0</v>
          </cell>
          <cell r="P21"/>
          <cell r="Q21"/>
          <cell r="R21"/>
          <cell r="S21"/>
          <cell r="T21">
            <v>0</v>
          </cell>
          <cell r="U21"/>
          <cell r="V21"/>
          <cell r="W21"/>
          <cell r="X21"/>
          <cell r="Y21"/>
          <cell r="Z21">
            <v>12042.68</v>
          </cell>
          <cell r="AA21">
            <v>68812</v>
          </cell>
          <cell r="AB21">
            <v>0.17500842876242517</v>
          </cell>
          <cell r="AC21">
            <v>3</v>
          </cell>
          <cell r="AD21"/>
          <cell r="AE21">
            <v>28145</v>
          </cell>
          <cell r="AF21">
            <v>-1</v>
          </cell>
          <cell r="AG21"/>
          <cell r="AH21">
            <v>180</v>
          </cell>
          <cell r="AI21">
            <v>2</v>
          </cell>
          <cell r="AJ21"/>
          <cell r="AK21"/>
          <cell r="AL21"/>
          <cell r="AM21"/>
          <cell r="AN21">
            <v>0</v>
          </cell>
          <cell r="AO21"/>
          <cell r="AP21" t="str">
            <v>0,01%-4,99% in meno</v>
          </cell>
          <cell r="AQ21">
            <v>1</v>
          </cell>
          <cell r="AR21"/>
          <cell r="AS21" t="str">
            <v>nella norma</v>
          </cell>
          <cell r="AT21">
            <v>0</v>
          </cell>
          <cell r="AU21">
            <v>5</v>
          </cell>
        </row>
        <row r="22">
          <cell r="B22">
            <v>520322</v>
          </cell>
          <cell r="C22" t="str">
            <v>Centro polidiagnostico Napoli Srl</v>
          </cell>
          <cell r="D22">
            <v>11</v>
          </cell>
          <cell r="E22" t="str">
            <v xml:space="preserve">LABORATORIO </v>
          </cell>
          <cell r="F22"/>
          <cell r="G22" t="str">
            <v>&gt;50%</v>
          </cell>
          <cell r="H22">
            <v>3</v>
          </cell>
          <cell r="I22"/>
          <cell r="J22" t="str">
            <v>si</v>
          </cell>
          <cell r="K22">
            <v>3</v>
          </cell>
          <cell r="L22"/>
          <cell r="M22">
            <v>12</v>
          </cell>
          <cell r="N22">
            <v>14</v>
          </cell>
          <cell r="O22">
            <v>0.8571428571428571</v>
          </cell>
          <cell r="P22">
            <v>2</v>
          </cell>
          <cell r="Q22"/>
          <cell r="R22">
            <v>8</v>
          </cell>
          <cell r="S22">
            <v>12</v>
          </cell>
          <cell r="T22">
            <v>0.66666666666666663</v>
          </cell>
          <cell r="U22">
            <v>2</v>
          </cell>
          <cell r="V22"/>
          <cell r="W22" t="str">
            <v>si</v>
          </cell>
          <cell r="X22">
            <v>1</v>
          </cell>
          <cell r="Y22"/>
          <cell r="Z22">
            <v>104920.1</v>
          </cell>
          <cell r="AA22">
            <v>562511</v>
          </cell>
          <cell r="AB22">
            <v>0.1865209747009392</v>
          </cell>
          <cell r="AC22">
            <v>3</v>
          </cell>
          <cell r="AD22"/>
          <cell r="AE22">
            <v>55095</v>
          </cell>
          <cell r="AF22">
            <v>-1</v>
          </cell>
          <cell r="AG22"/>
          <cell r="AH22">
            <v>263</v>
          </cell>
          <cell r="AI22">
            <v>3</v>
          </cell>
          <cell r="AJ22"/>
          <cell r="AK22"/>
          <cell r="AL22"/>
          <cell r="AM22"/>
          <cell r="AN22">
            <v>0</v>
          </cell>
          <cell r="AO22"/>
          <cell r="AP22" t="str">
            <v>&gt;10% in meno</v>
          </cell>
          <cell r="AQ22">
            <v>3</v>
          </cell>
          <cell r="AR22"/>
          <cell r="AS22" t="str">
            <v>nella norma</v>
          </cell>
          <cell r="AT22">
            <v>0</v>
          </cell>
          <cell r="AU22">
            <v>19</v>
          </cell>
        </row>
        <row r="23">
          <cell r="B23">
            <v>520323</v>
          </cell>
          <cell r="C23" t="str">
            <v>centro san giovanni srl</v>
          </cell>
          <cell r="D23">
            <v>11</v>
          </cell>
          <cell r="E23" t="str">
            <v xml:space="preserve">LABORATORIO </v>
          </cell>
          <cell r="F23"/>
          <cell r="G23">
            <v>0</v>
          </cell>
          <cell r="H23"/>
          <cell r="I23"/>
          <cell r="J23" t="str">
            <v>SI</v>
          </cell>
          <cell r="K23">
            <v>3</v>
          </cell>
          <cell r="L23"/>
          <cell r="M23">
            <v>7</v>
          </cell>
          <cell r="N23">
            <v>7</v>
          </cell>
          <cell r="O23">
            <v>1</v>
          </cell>
          <cell r="P23">
            <v>2</v>
          </cell>
          <cell r="Q23"/>
          <cell r="R23">
            <v>4</v>
          </cell>
          <cell r="S23">
            <v>7</v>
          </cell>
          <cell r="T23">
            <v>0.5714285714285714</v>
          </cell>
          <cell r="U23">
            <v>2</v>
          </cell>
          <cell r="V23"/>
          <cell r="W23" t="str">
            <v>NO</v>
          </cell>
          <cell r="X23">
            <v>0</v>
          </cell>
          <cell r="Y23"/>
          <cell r="Z23">
            <v>0</v>
          </cell>
          <cell r="AA23">
            <v>403462</v>
          </cell>
          <cell r="AB23">
            <v>0</v>
          </cell>
          <cell r="AC23">
            <v>-1</v>
          </cell>
          <cell r="AD23"/>
          <cell r="AE23">
            <v>141833</v>
          </cell>
          <cell r="AF23">
            <v>0</v>
          </cell>
          <cell r="AG23"/>
          <cell r="AH23">
            <v>228</v>
          </cell>
          <cell r="AI23">
            <v>3</v>
          </cell>
          <cell r="AJ23"/>
          <cell r="AK23"/>
          <cell r="AL23"/>
          <cell r="AM23"/>
          <cell r="AN23">
            <v>0</v>
          </cell>
          <cell r="AO23"/>
          <cell r="AP23" t="str">
            <v>0,01%-4,99% in meno</v>
          </cell>
          <cell r="AQ23">
            <v>1</v>
          </cell>
          <cell r="AR23"/>
          <cell r="AS23" t="str">
            <v>nella norma</v>
          </cell>
          <cell r="AT23">
            <v>0</v>
          </cell>
          <cell r="AU23">
            <v>10</v>
          </cell>
        </row>
        <row r="24">
          <cell r="B24">
            <v>520328</v>
          </cell>
          <cell r="C24" t="str">
            <v>LABOR.  ANALISI CHIM. E CLIN. NOVIELLO LUIGI  C.  S.N.C.</v>
          </cell>
          <cell r="D24">
            <v>11</v>
          </cell>
          <cell r="E24" t="str">
            <v xml:space="preserve">LABORATORIO </v>
          </cell>
          <cell r="F24" t="str">
            <v xml:space="preserve">DAL 15/02/2023 in AGG317 - </v>
          </cell>
          <cell r="G24"/>
          <cell r="H24"/>
          <cell r="I24"/>
          <cell r="J24"/>
          <cell r="K24"/>
          <cell r="L24"/>
          <cell r="M24"/>
          <cell r="N24"/>
          <cell r="O24">
            <v>0</v>
          </cell>
          <cell r="P24"/>
          <cell r="Q24"/>
          <cell r="R24"/>
          <cell r="S24"/>
          <cell r="T24">
            <v>0</v>
          </cell>
          <cell r="U24"/>
          <cell r="V24"/>
          <cell r="W24"/>
          <cell r="X24"/>
          <cell r="Y24"/>
          <cell r="Z24">
            <v>9.2100000000000009</v>
          </cell>
          <cell r="AA24">
            <v>143266</v>
          </cell>
          <cell r="AB24">
            <v>6.428601342956459E-5</v>
          </cell>
          <cell r="AC24">
            <v>0</v>
          </cell>
          <cell r="AD24"/>
          <cell r="AE24">
            <v>51093</v>
          </cell>
          <cell r="AF24">
            <v>-1</v>
          </cell>
          <cell r="AG24"/>
          <cell r="AH24">
            <v>267</v>
          </cell>
          <cell r="AI24">
            <v>3</v>
          </cell>
          <cell r="AJ24"/>
          <cell r="AK24"/>
          <cell r="AL24"/>
          <cell r="AM24"/>
          <cell r="AN24">
            <v>0</v>
          </cell>
          <cell r="AO24"/>
          <cell r="AP24" t="str">
            <v>5-10% in meno</v>
          </cell>
          <cell r="AQ24">
            <v>2</v>
          </cell>
          <cell r="AR24"/>
          <cell r="AS24" t="str">
            <v>nella norma</v>
          </cell>
          <cell r="AT24">
            <v>0</v>
          </cell>
          <cell r="AU24">
            <v>4</v>
          </cell>
        </row>
        <row r="25">
          <cell r="B25">
            <v>520329</v>
          </cell>
          <cell r="C25" t="str">
            <v>LABORATORIO  ANALISI CLINICHE  &lt;&lt;S.E.M.&gt;&gt;  S.N.C.</v>
          </cell>
          <cell r="D25">
            <v>11</v>
          </cell>
          <cell r="E25" t="str">
            <v xml:space="preserve">LABORATORIO </v>
          </cell>
          <cell r="F25" t="str">
            <v xml:space="preserve">dal 19.10.2022 in AGG 311 </v>
          </cell>
          <cell r="G25"/>
          <cell r="H25"/>
          <cell r="I25"/>
          <cell r="J25"/>
          <cell r="K25"/>
          <cell r="L25"/>
          <cell r="M25"/>
          <cell r="N25"/>
          <cell r="O25">
            <v>0</v>
          </cell>
          <cell r="P25"/>
          <cell r="Q25"/>
          <cell r="R25"/>
          <cell r="S25"/>
          <cell r="T25">
            <v>0</v>
          </cell>
          <cell r="U25"/>
          <cell r="V25"/>
          <cell r="W25"/>
          <cell r="X25"/>
          <cell r="Y25"/>
          <cell r="Z25">
            <v>0.35700000046927016</v>
          </cell>
          <cell r="AA25">
            <v>157062</v>
          </cell>
          <cell r="AB25">
            <v>2.2729877403144628E-6</v>
          </cell>
          <cell r="AC25">
            <v>-1</v>
          </cell>
          <cell r="AD25"/>
          <cell r="AE25">
            <v>32111</v>
          </cell>
          <cell r="AF25">
            <v>-1</v>
          </cell>
          <cell r="AG25"/>
          <cell r="AH25">
            <v>108</v>
          </cell>
          <cell r="AI25">
            <v>-1</v>
          </cell>
          <cell r="AJ25"/>
          <cell r="AK25"/>
          <cell r="AL25"/>
          <cell r="AM25"/>
          <cell r="AN25">
            <v>0</v>
          </cell>
          <cell r="AO25"/>
          <cell r="AP25" t="str">
            <v>0,01%-4,99% in meno</v>
          </cell>
          <cell r="AQ25">
            <v>1</v>
          </cell>
          <cell r="AR25"/>
          <cell r="AS25" t="str">
            <v>nella norma</v>
          </cell>
          <cell r="AT25">
            <v>0</v>
          </cell>
          <cell r="AU25">
            <v>-2</v>
          </cell>
        </row>
        <row r="26">
          <cell r="B26">
            <v>520333</v>
          </cell>
          <cell r="C26" t="str">
            <v>CLINICA VESUVIO SRL</v>
          </cell>
          <cell r="D26">
            <v>11</v>
          </cell>
          <cell r="E26" t="str">
            <v xml:space="preserve">LABORATORIO </v>
          </cell>
          <cell r="F26"/>
          <cell r="G26" t="str">
            <v>&gt;50%</v>
          </cell>
          <cell r="H26">
            <v>3</v>
          </cell>
          <cell r="I26"/>
          <cell r="J26" t="str">
            <v>SI</v>
          </cell>
          <cell r="K26">
            <v>3</v>
          </cell>
          <cell r="L26"/>
          <cell r="M26">
            <v>4</v>
          </cell>
          <cell r="N26">
            <v>5</v>
          </cell>
          <cell r="O26">
            <v>0.8</v>
          </cell>
          <cell r="P26">
            <v>2</v>
          </cell>
          <cell r="Q26"/>
          <cell r="R26">
            <v>4</v>
          </cell>
          <cell r="S26">
            <v>4</v>
          </cell>
          <cell r="T26">
            <v>1</v>
          </cell>
          <cell r="U26">
            <v>2</v>
          </cell>
          <cell r="V26"/>
          <cell r="W26" t="str">
            <v>NO</v>
          </cell>
          <cell r="X26">
            <v>0</v>
          </cell>
          <cell r="Y26"/>
          <cell r="Z26">
            <v>10642.6</v>
          </cell>
          <cell r="AA26">
            <v>89682</v>
          </cell>
          <cell r="AB26">
            <v>0.11867041323788498</v>
          </cell>
          <cell r="AC26">
            <v>3</v>
          </cell>
          <cell r="AD26"/>
          <cell r="AE26">
            <v>35118</v>
          </cell>
          <cell r="AF26">
            <v>-1</v>
          </cell>
          <cell r="AG26"/>
          <cell r="AH26">
            <v>154</v>
          </cell>
          <cell r="AI26">
            <v>1</v>
          </cell>
          <cell r="AJ26"/>
          <cell r="AK26"/>
          <cell r="AL26"/>
          <cell r="AM26"/>
          <cell r="AN26">
            <v>0</v>
          </cell>
          <cell r="AO26"/>
          <cell r="AP26" t="str">
            <v>0,01%-4,99% in meno</v>
          </cell>
          <cell r="AQ26">
            <v>1</v>
          </cell>
          <cell r="AR26"/>
          <cell r="AS26" t="str">
            <v>nella norma</v>
          </cell>
          <cell r="AT26">
            <v>0</v>
          </cell>
          <cell r="AU26">
            <v>14</v>
          </cell>
        </row>
        <row r="27">
          <cell r="B27">
            <v>530372</v>
          </cell>
          <cell r="C27" t="str">
            <v xml:space="preserve">CENTRO MEDICO NAZIONALE </v>
          </cell>
          <cell r="D27">
            <v>11</v>
          </cell>
          <cell r="E27" t="str">
            <v xml:space="preserve">LABORATORIO </v>
          </cell>
          <cell r="F27"/>
          <cell r="G27" t="str">
            <v>&gt;50%</v>
          </cell>
          <cell r="H27">
            <v>3</v>
          </cell>
          <cell r="I27"/>
          <cell r="J27" t="str">
            <v>SI</v>
          </cell>
          <cell r="K27">
            <v>3</v>
          </cell>
          <cell r="L27"/>
          <cell r="M27">
            <v>5</v>
          </cell>
          <cell r="N27">
            <v>7</v>
          </cell>
          <cell r="O27">
            <v>0.7142857142857143</v>
          </cell>
          <cell r="P27">
            <v>0</v>
          </cell>
          <cell r="Q27"/>
          <cell r="R27">
            <v>4</v>
          </cell>
          <cell r="S27">
            <v>5</v>
          </cell>
          <cell r="T27">
            <v>0.8</v>
          </cell>
          <cell r="U27">
            <v>2</v>
          </cell>
          <cell r="V27"/>
          <cell r="W27" t="str">
            <v>NO</v>
          </cell>
          <cell r="X27">
            <v>0</v>
          </cell>
          <cell r="Y27"/>
          <cell r="Z27">
            <v>2896.4650000074471</v>
          </cell>
          <cell r="AA27">
            <v>160622</v>
          </cell>
          <cell r="AB27">
            <v>1.8032803725563415E-2</v>
          </cell>
          <cell r="AC27">
            <v>1</v>
          </cell>
          <cell r="AD27"/>
          <cell r="AE27">
            <v>55594</v>
          </cell>
          <cell r="AF27">
            <v>-1</v>
          </cell>
          <cell r="AG27"/>
          <cell r="AH27">
            <v>223</v>
          </cell>
          <cell r="AI27">
            <v>3</v>
          </cell>
          <cell r="AJ27"/>
          <cell r="AK27"/>
          <cell r="AL27"/>
          <cell r="AM27"/>
          <cell r="AN27">
            <v>0</v>
          </cell>
          <cell r="AO27"/>
          <cell r="AP27" t="str">
            <v>&gt;= al v.m.</v>
          </cell>
          <cell r="AQ27">
            <v>0</v>
          </cell>
          <cell r="AR27"/>
          <cell r="AS27" t="str">
            <v>nella norma</v>
          </cell>
          <cell r="AT27">
            <v>0</v>
          </cell>
          <cell r="AU27">
            <v>11</v>
          </cell>
        </row>
        <row r="28">
          <cell r="B28">
            <v>530379</v>
          </cell>
          <cell r="C28" t="str">
            <v>L.A.C. DI DE MASI ALESSANDRA E C. S.A.S.</v>
          </cell>
          <cell r="D28">
            <v>11</v>
          </cell>
          <cell r="E28" t="str">
            <v xml:space="preserve">LABORATORIO </v>
          </cell>
          <cell r="F28"/>
          <cell r="G28" t="str">
            <v>&gt;50%</v>
          </cell>
          <cell r="H28">
            <v>3</v>
          </cell>
          <cell r="I28"/>
          <cell r="J28" t="str">
            <v>SI</v>
          </cell>
          <cell r="K28">
            <v>3</v>
          </cell>
          <cell r="L28"/>
          <cell r="M28">
            <v>4</v>
          </cell>
          <cell r="N28">
            <v>5</v>
          </cell>
          <cell r="O28">
            <v>0.8</v>
          </cell>
          <cell r="P28">
            <v>2</v>
          </cell>
          <cell r="Q28"/>
          <cell r="R28">
            <v>3</v>
          </cell>
          <cell r="S28">
            <v>5</v>
          </cell>
          <cell r="T28">
            <v>0.6</v>
          </cell>
          <cell r="U28">
            <v>2</v>
          </cell>
          <cell r="V28"/>
          <cell r="W28" t="str">
            <v>NO</v>
          </cell>
          <cell r="X28">
            <v>0</v>
          </cell>
          <cell r="Y28"/>
          <cell r="Z28">
            <v>5055.0490000211867</v>
          </cell>
          <cell r="AA28">
            <v>217113</v>
          </cell>
          <cell r="AB28">
            <v>2.3283032338096692E-2</v>
          </cell>
          <cell r="AC28">
            <v>1</v>
          </cell>
          <cell r="AD28"/>
          <cell r="AE28">
            <v>75258</v>
          </cell>
          <cell r="AF28">
            <v>0</v>
          </cell>
          <cell r="AG28"/>
          <cell r="AH28">
            <v>220</v>
          </cell>
          <cell r="AI28">
            <v>3</v>
          </cell>
          <cell r="AJ28"/>
          <cell r="AK28"/>
          <cell r="AL28"/>
          <cell r="AM28"/>
          <cell r="AN28">
            <v>0</v>
          </cell>
          <cell r="AO28"/>
          <cell r="AP28" t="str">
            <v>&gt;= al v.m.</v>
          </cell>
          <cell r="AQ28">
            <v>0</v>
          </cell>
          <cell r="AR28"/>
          <cell r="AS28" t="str">
            <v>nella norma</v>
          </cell>
          <cell r="AT28">
            <v>0</v>
          </cell>
          <cell r="AU28">
            <v>14</v>
          </cell>
        </row>
        <row r="29">
          <cell r="B29" t="str">
            <v>AGG300</v>
          </cell>
          <cell r="C29" t="str">
            <v>INNOVALABSCARL</v>
          </cell>
          <cell r="D29">
            <v>11</v>
          </cell>
          <cell r="E29" t="str">
            <v xml:space="preserve">LABORATORIO </v>
          </cell>
          <cell r="F29"/>
          <cell r="G29" t="str">
            <v>&gt;50%</v>
          </cell>
          <cell r="H29">
            <v>3</v>
          </cell>
          <cell r="I29"/>
          <cell r="J29" t="str">
            <v>SI</v>
          </cell>
          <cell r="K29">
            <v>3</v>
          </cell>
          <cell r="L29"/>
          <cell r="M29">
            <v>30</v>
          </cell>
          <cell r="N29">
            <v>34</v>
          </cell>
          <cell r="O29">
            <v>0.88235294117647056</v>
          </cell>
          <cell r="P29">
            <v>2</v>
          </cell>
          <cell r="Q29"/>
          <cell r="R29">
            <v>20</v>
          </cell>
          <cell r="S29">
            <v>30</v>
          </cell>
          <cell r="T29">
            <v>0.66666666666666663</v>
          </cell>
          <cell r="U29">
            <v>2</v>
          </cell>
          <cell r="V29"/>
          <cell r="W29" t="str">
            <v>NO</v>
          </cell>
          <cell r="X29">
            <v>0</v>
          </cell>
          <cell r="Y29"/>
          <cell r="Z29">
            <v>0</v>
          </cell>
          <cell r="AA29">
            <v>1052095</v>
          </cell>
          <cell r="AB29">
            <v>0</v>
          </cell>
          <cell r="AC29">
            <v>-1</v>
          </cell>
          <cell r="AD29"/>
          <cell r="AE29">
            <v>68511</v>
          </cell>
          <cell r="AF29">
            <v>-1</v>
          </cell>
          <cell r="AG29"/>
          <cell r="AH29">
            <v>228</v>
          </cell>
          <cell r="AI29">
            <v>3</v>
          </cell>
          <cell r="AJ29"/>
          <cell r="AK29"/>
          <cell r="AL29"/>
          <cell r="AM29"/>
          <cell r="AN29">
            <v>0</v>
          </cell>
          <cell r="AO29"/>
          <cell r="AP29" t="str">
            <v>0,01%-4,99% in meno</v>
          </cell>
          <cell r="AQ29">
            <v>1</v>
          </cell>
          <cell r="AR29"/>
          <cell r="AS29" t="str">
            <v>nella norma</v>
          </cell>
          <cell r="AT29">
            <v>0</v>
          </cell>
          <cell r="AU29">
            <v>12</v>
          </cell>
        </row>
        <row r="30">
          <cell r="B30" t="str">
            <v>AGG301</v>
          </cell>
          <cell r="C30" t="str">
            <v>Cerba Healthcare Campania - Rete Lab</v>
          </cell>
          <cell r="D30">
            <v>11</v>
          </cell>
          <cell r="E30" t="str">
            <v>Laboratorio Analisi HUB</v>
          </cell>
          <cell r="F30"/>
          <cell r="G30" t="str">
            <v>&gt;50%</v>
          </cell>
          <cell r="H30">
            <v>3</v>
          </cell>
          <cell r="I30"/>
          <cell r="J30" t="str">
            <v>SI</v>
          </cell>
          <cell r="K30">
            <v>3</v>
          </cell>
          <cell r="L30"/>
          <cell r="M30">
            <v>23</v>
          </cell>
          <cell r="N30">
            <v>23</v>
          </cell>
          <cell r="O30">
            <v>1</v>
          </cell>
          <cell r="P30">
            <v>2</v>
          </cell>
          <cell r="Q30"/>
          <cell r="R30">
            <v>18</v>
          </cell>
          <cell r="S30">
            <v>23</v>
          </cell>
          <cell r="T30">
            <v>0.78260869565217395</v>
          </cell>
          <cell r="U30">
            <v>2</v>
          </cell>
          <cell r="V30"/>
          <cell r="W30" t="str">
            <v>SI</v>
          </cell>
          <cell r="X30">
            <v>1</v>
          </cell>
          <cell r="Y30"/>
          <cell r="Z30">
            <v>94331.025999089019</v>
          </cell>
          <cell r="AA30">
            <v>1717790</v>
          </cell>
          <cell r="AB30">
            <v>5.4914178100401688E-2</v>
          </cell>
          <cell r="AC30">
            <v>2</v>
          </cell>
          <cell r="AD30"/>
          <cell r="AE30">
            <v>569541</v>
          </cell>
          <cell r="AF30">
            <v>3</v>
          </cell>
          <cell r="AG30"/>
          <cell r="AH30">
            <v>284</v>
          </cell>
          <cell r="AI30">
            <v>3</v>
          </cell>
          <cell r="AJ30"/>
          <cell r="AK30"/>
          <cell r="AL30"/>
          <cell r="AM30"/>
          <cell r="AN30">
            <v>0</v>
          </cell>
          <cell r="AO30"/>
          <cell r="AP30" t="str">
            <v>&gt;= al v.m.</v>
          </cell>
          <cell r="AQ30">
            <v>0</v>
          </cell>
          <cell r="AR30"/>
          <cell r="AS30" t="str">
            <v>nella norma</v>
          </cell>
          <cell r="AT30">
            <v>0</v>
          </cell>
          <cell r="AU30">
            <v>19</v>
          </cell>
        </row>
        <row r="31">
          <cell r="B31" t="str">
            <v>AGG302</v>
          </cell>
          <cell r="C31" t="str">
            <v>HUB &amp; LABS SCARL</v>
          </cell>
          <cell r="D31">
            <v>11</v>
          </cell>
          <cell r="E31" t="str">
            <v xml:space="preserve">LABORATORIO </v>
          </cell>
          <cell r="F31"/>
          <cell r="G31" t="str">
            <v>&gt;50%</v>
          </cell>
          <cell r="H31">
            <v>3</v>
          </cell>
          <cell r="I31"/>
          <cell r="J31" t="str">
            <v>SI</v>
          </cell>
          <cell r="K31">
            <v>3</v>
          </cell>
          <cell r="L31"/>
          <cell r="M31">
            <v>12</v>
          </cell>
          <cell r="N31">
            <v>14</v>
          </cell>
          <cell r="O31">
            <v>0.8571428571428571</v>
          </cell>
          <cell r="P31">
            <v>2</v>
          </cell>
          <cell r="Q31"/>
          <cell r="R31">
            <v>10</v>
          </cell>
          <cell r="S31">
            <v>12</v>
          </cell>
          <cell r="T31">
            <v>0.83333333333333337</v>
          </cell>
          <cell r="U31">
            <v>2</v>
          </cell>
          <cell r="V31"/>
          <cell r="W31" t="str">
            <v>NO</v>
          </cell>
          <cell r="X31">
            <v>0</v>
          </cell>
          <cell r="Y31"/>
          <cell r="Z31">
            <v>136279.69199983007</v>
          </cell>
          <cell r="AA31">
            <v>1502590.1</v>
          </cell>
          <cell r="AB31">
            <v>9.0696519296799616E-2</v>
          </cell>
          <cell r="AC31">
            <v>2</v>
          </cell>
          <cell r="AD31"/>
          <cell r="AE31">
            <v>471008</v>
          </cell>
          <cell r="AF31">
            <v>2</v>
          </cell>
          <cell r="AG31"/>
          <cell r="AH31">
            <v>301</v>
          </cell>
          <cell r="AI31">
            <v>3</v>
          </cell>
          <cell r="AJ31"/>
          <cell r="AK31"/>
          <cell r="AL31"/>
          <cell r="AM31"/>
          <cell r="AN31">
            <v>0</v>
          </cell>
          <cell r="AO31"/>
          <cell r="AP31" t="str">
            <v>0,01%-4,99% in meno</v>
          </cell>
          <cell r="AQ31">
            <v>1</v>
          </cell>
          <cell r="AR31"/>
          <cell r="AS31" t="str">
            <v>nella norma</v>
          </cell>
          <cell r="AT31">
            <v>0</v>
          </cell>
          <cell r="AU31">
            <v>18</v>
          </cell>
        </row>
        <row r="32">
          <cell r="B32" t="str">
            <v>AGG305</v>
          </cell>
          <cell r="C32" t="str">
            <v xml:space="preserve">Istituto Diagnostico Varelli </v>
          </cell>
          <cell r="D32">
            <v>11</v>
          </cell>
          <cell r="E32" t="str">
            <v xml:space="preserve">LABORATORIO </v>
          </cell>
          <cell r="F32"/>
          <cell r="G32" t="str">
            <v>&gt;50%</v>
          </cell>
          <cell r="H32">
            <v>3</v>
          </cell>
          <cell r="I32"/>
          <cell r="J32" t="str">
            <v>SI</v>
          </cell>
          <cell r="K32">
            <v>3</v>
          </cell>
          <cell r="L32"/>
          <cell r="M32">
            <v>37</v>
          </cell>
          <cell r="N32">
            <v>40</v>
          </cell>
          <cell r="O32">
            <v>0.92500000000000004</v>
          </cell>
          <cell r="P32">
            <v>2</v>
          </cell>
          <cell r="Q32"/>
          <cell r="R32">
            <v>28</v>
          </cell>
          <cell r="S32">
            <v>37</v>
          </cell>
          <cell r="T32">
            <v>0.7567567567567568</v>
          </cell>
          <cell r="U32">
            <v>2</v>
          </cell>
          <cell r="V32"/>
          <cell r="W32" t="str">
            <v>SI</v>
          </cell>
          <cell r="X32">
            <v>1</v>
          </cell>
          <cell r="Y32"/>
          <cell r="Z32">
            <v>236955.07499999998</v>
          </cell>
          <cell r="AA32">
            <v>2317051.75</v>
          </cell>
          <cell r="AB32">
            <v>0.10226576726221155</v>
          </cell>
          <cell r="AC32">
            <v>3</v>
          </cell>
          <cell r="AD32"/>
          <cell r="AE32">
            <v>840174</v>
          </cell>
          <cell r="AF32">
            <v>3</v>
          </cell>
          <cell r="AG32"/>
          <cell r="AH32">
            <v>279</v>
          </cell>
          <cell r="AI32">
            <v>3</v>
          </cell>
          <cell r="AJ32"/>
          <cell r="AK32"/>
          <cell r="AL32"/>
          <cell r="AM32"/>
          <cell r="AN32">
            <v>0</v>
          </cell>
          <cell r="AO32"/>
          <cell r="AP32" t="str">
            <v>&gt;= al v.m.</v>
          </cell>
          <cell r="AQ32">
            <v>0</v>
          </cell>
          <cell r="AR32"/>
          <cell r="AS32" t="str">
            <v>nella norma</v>
          </cell>
          <cell r="AT32">
            <v>0</v>
          </cell>
          <cell r="AU32">
            <v>20</v>
          </cell>
        </row>
        <row r="33">
          <cell r="B33" t="str">
            <v>AGG306</v>
          </cell>
          <cell r="C33" t="str">
            <v>DIAGNOSTICLAB 2.0</v>
          </cell>
          <cell r="D33">
            <v>11</v>
          </cell>
          <cell r="E33" t="str">
            <v xml:space="preserve">LABORATORIO </v>
          </cell>
          <cell r="F33"/>
          <cell r="G33" t="str">
            <v>&gt;50%</v>
          </cell>
          <cell r="H33">
            <v>3</v>
          </cell>
          <cell r="I33"/>
          <cell r="J33" t="str">
            <v>SI</v>
          </cell>
          <cell r="K33">
            <v>3</v>
          </cell>
          <cell r="L33"/>
          <cell r="M33">
            <v>14</v>
          </cell>
          <cell r="N33">
            <v>14</v>
          </cell>
          <cell r="O33">
            <v>1</v>
          </cell>
          <cell r="P33">
            <v>2</v>
          </cell>
          <cell r="Q33"/>
          <cell r="R33">
            <v>8</v>
          </cell>
          <cell r="S33">
            <v>14</v>
          </cell>
          <cell r="T33">
            <v>0.5714285714285714</v>
          </cell>
          <cell r="U33">
            <v>2</v>
          </cell>
          <cell r="V33"/>
          <cell r="W33" t="str">
            <v>NO</v>
          </cell>
          <cell r="X33">
            <v>0</v>
          </cell>
          <cell r="Y33"/>
          <cell r="Z33">
            <v>12191.477000028295</v>
          </cell>
          <cell r="AA33">
            <v>413543</v>
          </cell>
          <cell r="AB33">
            <v>2.94805546219578E-2</v>
          </cell>
          <cell r="AC33">
            <v>1</v>
          </cell>
          <cell r="AD33"/>
          <cell r="AE33">
            <v>145624</v>
          </cell>
          <cell r="AF33">
            <v>0</v>
          </cell>
          <cell r="AG33"/>
          <cell r="AH33">
            <v>138</v>
          </cell>
          <cell r="AI33">
            <v>0</v>
          </cell>
          <cell r="AJ33"/>
          <cell r="AK33"/>
          <cell r="AL33"/>
          <cell r="AM33"/>
          <cell r="AN33">
            <v>0</v>
          </cell>
          <cell r="AO33"/>
          <cell r="AP33" t="str">
            <v>0,01%-4,99% in meno</v>
          </cell>
          <cell r="AQ33">
            <v>1</v>
          </cell>
          <cell r="AR33"/>
          <cell r="AS33" t="str">
            <v>nella norma</v>
          </cell>
          <cell r="AT33">
            <v>0</v>
          </cell>
          <cell r="AU33">
            <v>12</v>
          </cell>
        </row>
        <row r="34">
          <cell r="B34" t="str">
            <v>AGG307</v>
          </cell>
          <cell r="C34" t="str">
            <v>BIO4LAB SCARL</v>
          </cell>
          <cell r="D34">
            <v>11</v>
          </cell>
          <cell r="E34" t="str">
            <v xml:space="preserve">LABORATORIO </v>
          </cell>
          <cell r="F34"/>
          <cell r="G34" t="str">
            <v>&gt;50%</v>
          </cell>
          <cell r="H34">
            <v>3</v>
          </cell>
          <cell r="J34" t="str">
            <v>SI</v>
          </cell>
          <cell r="K34">
            <v>3</v>
          </cell>
          <cell r="M34">
            <v>10</v>
          </cell>
          <cell r="N34">
            <v>2</v>
          </cell>
          <cell r="O34">
            <v>5</v>
          </cell>
          <cell r="P34">
            <v>2</v>
          </cell>
          <cell r="R34">
            <v>7</v>
          </cell>
          <cell r="S34">
            <v>10</v>
          </cell>
          <cell r="T34">
            <v>0.7</v>
          </cell>
          <cell r="U34">
            <v>2</v>
          </cell>
          <cell r="W34" t="str">
            <v>NO</v>
          </cell>
          <cell r="X34">
            <v>0</v>
          </cell>
          <cell r="Z34">
            <v>80540.23</v>
          </cell>
          <cell r="AA34">
            <v>567892</v>
          </cell>
          <cell r="AB34">
            <v>0.14182314595028631</v>
          </cell>
          <cell r="AC34">
            <v>3</v>
          </cell>
          <cell r="AE34">
            <v>228444</v>
          </cell>
          <cell r="AF34">
            <v>1</v>
          </cell>
          <cell r="AH34">
            <v>279</v>
          </cell>
          <cell r="AI34">
            <v>3</v>
          </cell>
          <cell r="AK34"/>
          <cell r="AL34"/>
          <cell r="AM34"/>
          <cell r="AN34">
            <v>0</v>
          </cell>
          <cell r="AP34" t="str">
            <v>0,01%-4,99% in meno</v>
          </cell>
          <cell r="AQ34">
            <v>1</v>
          </cell>
          <cell r="AR34"/>
          <cell r="AS34" t="str">
            <v>nella norma</v>
          </cell>
          <cell r="AT34">
            <v>0</v>
          </cell>
          <cell r="AU34">
            <v>18</v>
          </cell>
        </row>
        <row r="35">
          <cell r="B35" t="str">
            <v>AGG308</v>
          </cell>
          <cell r="C35" t="str">
            <v>Consorzio ILAB</v>
          </cell>
          <cell r="D35">
            <v>11</v>
          </cell>
          <cell r="E35" t="str">
            <v xml:space="preserve">LABORATORIO </v>
          </cell>
          <cell r="F35"/>
          <cell r="G35" t="str">
            <v>&gt;50%</v>
          </cell>
          <cell r="H35">
            <v>3</v>
          </cell>
          <cell r="I35"/>
          <cell r="J35" t="str">
            <v>SI</v>
          </cell>
          <cell r="K35">
            <v>3</v>
          </cell>
          <cell r="L35"/>
          <cell r="M35">
            <v>7</v>
          </cell>
          <cell r="N35">
            <v>8</v>
          </cell>
          <cell r="O35">
            <v>0.875</v>
          </cell>
          <cell r="P35">
            <v>2</v>
          </cell>
          <cell r="Q35"/>
          <cell r="R35">
            <v>2</v>
          </cell>
          <cell r="S35">
            <v>7</v>
          </cell>
          <cell r="T35">
            <v>0.2857142857142857</v>
          </cell>
          <cell r="U35">
            <v>1</v>
          </cell>
          <cell r="V35"/>
          <cell r="W35" t="str">
            <v>N0</v>
          </cell>
          <cell r="X35">
            <v>0</v>
          </cell>
          <cell r="Y35"/>
          <cell r="Z35">
            <v>3921.1320000038249</v>
          </cell>
          <cell r="AA35">
            <v>653065</v>
          </cell>
          <cell r="AB35">
            <v>6.004198663232335E-3</v>
          </cell>
          <cell r="AC35">
            <v>1</v>
          </cell>
          <cell r="AD35"/>
          <cell r="AE35">
            <v>213049</v>
          </cell>
          <cell r="AF35">
            <v>1</v>
          </cell>
          <cell r="AG35"/>
          <cell r="AH35">
            <v>251</v>
          </cell>
          <cell r="AI35">
            <v>3</v>
          </cell>
          <cell r="AJ35"/>
          <cell r="AK35"/>
          <cell r="AL35"/>
          <cell r="AM35"/>
          <cell r="AN35">
            <v>0</v>
          </cell>
          <cell r="AO35"/>
          <cell r="AP35" t="str">
            <v>5-10% in meno</v>
          </cell>
          <cell r="AQ35">
            <v>2</v>
          </cell>
          <cell r="AR35"/>
          <cell r="AS35" t="str">
            <v>nella norma</v>
          </cell>
          <cell r="AT35">
            <v>0</v>
          </cell>
          <cell r="AU35">
            <v>16</v>
          </cell>
        </row>
        <row r="36">
          <cell r="B36" t="str">
            <v>AGG310</v>
          </cell>
          <cell r="C36" t="str">
            <v>DIAGNOSTICA TERRITORIALE  S.C.A.R.L.</v>
          </cell>
          <cell r="D36">
            <v>11</v>
          </cell>
          <cell r="E36" t="str">
            <v xml:space="preserve">LABORATORIO </v>
          </cell>
          <cell r="F36"/>
          <cell r="G36" t="str">
            <v>&gt;50%</v>
          </cell>
          <cell r="H36">
            <v>3</v>
          </cell>
          <cell r="I36"/>
          <cell r="J36" t="str">
            <v>SI</v>
          </cell>
          <cell r="K36">
            <v>3</v>
          </cell>
          <cell r="L36"/>
          <cell r="M36">
            <v>11</v>
          </cell>
          <cell r="N36">
            <v>13</v>
          </cell>
          <cell r="O36">
            <v>0.84615384615384615</v>
          </cell>
          <cell r="P36">
            <v>2</v>
          </cell>
          <cell r="Q36"/>
          <cell r="R36">
            <v>6</v>
          </cell>
          <cell r="S36">
            <v>11</v>
          </cell>
          <cell r="T36">
            <v>0.54545454545454541</v>
          </cell>
          <cell r="U36">
            <v>2</v>
          </cell>
          <cell r="V36"/>
          <cell r="W36" t="str">
            <v>SI</v>
          </cell>
          <cell r="X36">
            <v>1</v>
          </cell>
          <cell r="Y36"/>
          <cell r="Z36">
            <v>29473.707999321865</v>
          </cell>
          <cell r="AA36">
            <v>1222712</v>
          </cell>
          <cell r="AB36">
            <v>2.4105192391439573E-2</v>
          </cell>
          <cell r="AC36">
            <v>1</v>
          </cell>
          <cell r="AD36"/>
          <cell r="AE36">
            <v>416471</v>
          </cell>
          <cell r="AF36">
            <v>2</v>
          </cell>
          <cell r="AG36"/>
          <cell r="AH36">
            <v>275</v>
          </cell>
          <cell r="AI36">
            <v>3</v>
          </cell>
          <cell r="AJ36"/>
          <cell r="AK36"/>
          <cell r="AL36"/>
          <cell r="AM36"/>
          <cell r="AN36">
            <v>0</v>
          </cell>
          <cell r="AO36"/>
          <cell r="AP36" t="str">
            <v>0,01%-4,99% in meno</v>
          </cell>
          <cell r="AQ36">
            <v>1</v>
          </cell>
          <cell r="AR36"/>
          <cell r="AS36" t="str">
            <v>nella norma</v>
          </cell>
          <cell r="AT36">
            <v>0</v>
          </cell>
          <cell r="AU36">
            <v>18</v>
          </cell>
        </row>
        <row r="37">
          <cell r="B37" t="str">
            <v>AGG311</v>
          </cell>
          <cell r="C37" t="str">
            <v>Lab in Progress Scarl</v>
          </cell>
          <cell r="D37">
            <v>11</v>
          </cell>
          <cell r="E37" t="str">
            <v xml:space="preserve">LABORATORIO </v>
          </cell>
          <cell r="F37"/>
          <cell r="G37" t="str">
            <v>&gt;50%</v>
          </cell>
          <cell r="H37">
            <v>3</v>
          </cell>
          <cell r="I37"/>
          <cell r="J37" t="str">
            <v>SI</v>
          </cell>
          <cell r="K37">
            <v>3</v>
          </cell>
          <cell r="L37"/>
          <cell r="M37">
            <v>17</v>
          </cell>
          <cell r="N37">
            <v>18</v>
          </cell>
          <cell r="O37">
            <v>0.94444444444444442</v>
          </cell>
          <cell r="P37">
            <v>2</v>
          </cell>
          <cell r="Q37"/>
          <cell r="R37">
            <v>15</v>
          </cell>
          <cell r="S37">
            <v>17</v>
          </cell>
          <cell r="T37">
            <v>0.88235294117647056</v>
          </cell>
          <cell r="U37">
            <v>2</v>
          </cell>
          <cell r="V37"/>
          <cell r="W37" t="str">
            <v>SI</v>
          </cell>
          <cell r="X37">
            <v>1</v>
          </cell>
          <cell r="Y37"/>
          <cell r="Z37">
            <v>120.70999999996275</v>
          </cell>
          <cell r="AA37">
            <v>2916597.63</v>
          </cell>
          <cell r="AB37">
            <v>4.1387265339018588E-5</v>
          </cell>
          <cell r="AC37">
            <v>-1</v>
          </cell>
          <cell r="AD37"/>
          <cell r="AE37">
            <v>903769</v>
          </cell>
          <cell r="AF37">
            <v>3</v>
          </cell>
          <cell r="AG37"/>
          <cell r="AH37">
            <v>252</v>
          </cell>
          <cell r="AI37">
            <v>3</v>
          </cell>
          <cell r="AJ37"/>
          <cell r="AK37"/>
          <cell r="AL37"/>
          <cell r="AM37"/>
          <cell r="AN37">
            <v>0</v>
          </cell>
          <cell r="AO37"/>
          <cell r="AP37" t="str">
            <v>&gt;= al v.m.</v>
          </cell>
          <cell r="AQ37">
            <v>0</v>
          </cell>
          <cell r="AR37"/>
          <cell r="AS37" t="str">
            <v>nella norma</v>
          </cell>
          <cell r="AT37">
            <v>0</v>
          </cell>
          <cell r="AU37">
            <v>16</v>
          </cell>
        </row>
        <row r="38">
          <cell r="B38" t="str">
            <v>AGG316</v>
          </cell>
          <cell r="C38" t="str">
            <v>LABORATORIO ANALISI</v>
          </cell>
          <cell r="D38">
            <v>11</v>
          </cell>
          <cell r="E38" t="str">
            <v xml:space="preserve">LABORATORIO </v>
          </cell>
          <cell r="F38"/>
          <cell r="G38" t="str">
            <v>&gt;50%</v>
          </cell>
          <cell r="H38">
            <v>3</v>
          </cell>
          <cell r="I38"/>
          <cell r="J38" t="str">
            <v>SI</v>
          </cell>
          <cell r="K38">
            <v>3</v>
          </cell>
          <cell r="L38"/>
          <cell r="M38">
            <v>13</v>
          </cell>
          <cell r="N38">
            <v>15</v>
          </cell>
          <cell r="O38">
            <v>0.8666666666666667</v>
          </cell>
          <cell r="P38">
            <v>2</v>
          </cell>
          <cell r="Q38"/>
          <cell r="R38">
            <v>8</v>
          </cell>
          <cell r="S38">
            <v>13</v>
          </cell>
          <cell r="T38">
            <v>0.61538461538461542</v>
          </cell>
          <cell r="U38">
            <v>2</v>
          </cell>
          <cell r="V38"/>
          <cell r="W38" t="str">
            <v>NO</v>
          </cell>
          <cell r="X38">
            <v>0</v>
          </cell>
          <cell r="Y38"/>
          <cell r="Z38">
            <v>35785.135000003444</v>
          </cell>
          <cell r="AA38">
            <v>376874</v>
          </cell>
          <cell r="AB38">
            <v>9.495251728695385E-2</v>
          </cell>
          <cell r="AC38">
            <v>2</v>
          </cell>
          <cell r="AD38"/>
          <cell r="AE38">
            <v>140907</v>
          </cell>
          <cell r="AF38">
            <v>0</v>
          </cell>
          <cell r="AG38"/>
          <cell r="AH38">
            <v>255</v>
          </cell>
          <cell r="AI38">
            <v>3</v>
          </cell>
          <cell r="AJ38"/>
          <cell r="AK38"/>
          <cell r="AL38"/>
          <cell r="AM38"/>
          <cell r="AN38">
            <v>0</v>
          </cell>
          <cell r="AO38"/>
          <cell r="AP38" t="str">
            <v>0,01%-4,99% in meno</v>
          </cell>
          <cell r="AQ38">
            <v>1</v>
          </cell>
          <cell r="AR38"/>
          <cell r="AS38" t="str">
            <v>nella norma</v>
          </cell>
          <cell r="AT38">
            <v>0</v>
          </cell>
          <cell r="AU38">
            <v>16</v>
          </cell>
        </row>
        <row r="39">
          <cell r="B39" t="str">
            <v>AGG317</v>
          </cell>
          <cell r="C39" t="str">
            <v>NEAPOLIS MEDILAB SCARL</v>
          </cell>
          <cell r="D39">
            <v>11</v>
          </cell>
          <cell r="E39" t="str">
            <v xml:space="preserve">LABORATORIO </v>
          </cell>
          <cell r="F39"/>
          <cell r="G39" t="str">
            <v>&gt;50%</v>
          </cell>
          <cell r="H39">
            <v>3</v>
          </cell>
          <cell r="I39"/>
          <cell r="J39" t="str">
            <v>SI</v>
          </cell>
          <cell r="K39">
            <v>3</v>
          </cell>
          <cell r="L39"/>
          <cell r="M39">
            <v>7</v>
          </cell>
          <cell r="N39">
            <v>8</v>
          </cell>
          <cell r="O39">
            <v>0.875</v>
          </cell>
          <cell r="P39">
            <v>2</v>
          </cell>
          <cell r="Q39"/>
          <cell r="R39">
            <v>5</v>
          </cell>
          <cell r="S39">
            <v>7</v>
          </cell>
          <cell r="T39">
            <v>0.7142857142857143</v>
          </cell>
          <cell r="U39">
            <v>2</v>
          </cell>
          <cell r="V39"/>
          <cell r="W39" t="str">
            <v>NO</v>
          </cell>
          <cell r="X39">
            <v>0</v>
          </cell>
          <cell r="Y39"/>
          <cell r="Z39">
            <v>49961.159999999996</v>
          </cell>
          <cell r="AA39">
            <v>479167.5</v>
          </cell>
          <cell r="AB39">
            <v>0.10426658736245675</v>
          </cell>
          <cell r="AC39">
            <v>3</v>
          </cell>
          <cell r="AD39"/>
          <cell r="AE39">
            <v>181982</v>
          </cell>
          <cell r="AF39">
            <v>0</v>
          </cell>
          <cell r="AG39"/>
          <cell r="AH39">
            <v>266</v>
          </cell>
          <cell r="AI39">
            <v>3</v>
          </cell>
          <cell r="AJ39"/>
          <cell r="AK39"/>
          <cell r="AL39"/>
          <cell r="AM39"/>
          <cell r="AN39">
            <v>0</v>
          </cell>
          <cell r="AO39"/>
          <cell r="AP39" t="str">
            <v>&gt;= al v.m.</v>
          </cell>
          <cell r="AQ39">
            <v>0</v>
          </cell>
          <cell r="AR39"/>
          <cell r="AS39" t="str">
            <v>nella norma</v>
          </cell>
          <cell r="AT39">
            <v>0</v>
          </cell>
          <cell r="AU39">
            <v>16</v>
          </cell>
        </row>
        <row r="40">
          <cell r="B40" t="str">
            <v>AGG318</v>
          </cell>
          <cell r="C40" t="str">
            <v>OMNIALAB S.C. S.R.L. -</v>
          </cell>
          <cell r="D40">
            <v>11</v>
          </cell>
          <cell r="E40" t="str">
            <v xml:space="preserve">LABORATORIO </v>
          </cell>
          <cell r="F40"/>
          <cell r="G40"/>
          <cell r="H40"/>
          <cell r="I40"/>
          <cell r="J40"/>
          <cell r="K40"/>
          <cell r="L40"/>
          <cell r="M40"/>
          <cell r="N40"/>
          <cell r="O40">
            <v>0</v>
          </cell>
          <cell r="P40"/>
          <cell r="Q40"/>
          <cell r="R40"/>
          <cell r="S40"/>
          <cell r="T40">
            <v>0</v>
          </cell>
          <cell r="U40"/>
          <cell r="V40"/>
          <cell r="W40"/>
          <cell r="X40"/>
          <cell r="Y40"/>
          <cell r="Z40">
            <v>87759.82</v>
          </cell>
          <cell r="AA40">
            <v>493056</v>
          </cell>
          <cell r="AB40">
            <v>0.17799158716251298</v>
          </cell>
          <cell r="AC40">
            <v>3</v>
          </cell>
          <cell r="AD40"/>
          <cell r="AE40">
            <v>43928</v>
          </cell>
          <cell r="AF40">
            <v>-1</v>
          </cell>
          <cell r="AG40"/>
          <cell r="AH40">
            <v>186</v>
          </cell>
          <cell r="AI40">
            <v>2</v>
          </cell>
          <cell r="AJ40"/>
          <cell r="AK40"/>
          <cell r="AL40"/>
          <cell r="AM40"/>
          <cell r="AN40">
            <v>0</v>
          </cell>
          <cell r="AO40"/>
          <cell r="AP40" t="str">
            <v>&gt;= al v.m.</v>
          </cell>
          <cell r="AQ40">
            <v>0</v>
          </cell>
          <cell r="AR40"/>
          <cell r="AS40" t="str">
            <v>nella norma</v>
          </cell>
          <cell r="AT40">
            <v>0</v>
          </cell>
          <cell r="AU40">
            <v>4</v>
          </cell>
        </row>
        <row r="41">
          <cell r="B41" t="str">
            <v>AGG319</v>
          </cell>
          <cell r="C41" t="str">
            <v>CONSORZIO IN.VE.NA.</v>
          </cell>
          <cell r="D41">
            <v>11</v>
          </cell>
          <cell r="E41" t="str">
            <v xml:space="preserve">LABORATORIO </v>
          </cell>
          <cell r="F41"/>
          <cell r="G41"/>
          <cell r="H41"/>
          <cell r="I41"/>
          <cell r="J41"/>
          <cell r="K41"/>
          <cell r="L41"/>
          <cell r="M41"/>
          <cell r="N41"/>
          <cell r="O41">
            <v>0</v>
          </cell>
          <cell r="P41"/>
          <cell r="Q41"/>
          <cell r="R41"/>
          <cell r="S41"/>
          <cell r="T41">
            <v>0</v>
          </cell>
          <cell r="U41"/>
          <cell r="V41"/>
          <cell r="W41"/>
          <cell r="X41"/>
          <cell r="Y41"/>
          <cell r="Z41">
            <v>0</v>
          </cell>
          <cell r="AA41">
            <v>179351</v>
          </cell>
          <cell r="AB41">
            <v>0</v>
          </cell>
          <cell r="AC41">
            <v>-1</v>
          </cell>
          <cell r="AD41"/>
          <cell r="AE41">
            <v>61832</v>
          </cell>
          <cell r="AF41">
            <v>-1</v>
          </cell>
          <cell r="AG41"/>
          <cell r="AH41">
            <v>205</v>
          </cell>
          <cell r="AI41">
            <v>3</v>
          </cell>
          <cell r="AJ41"/>
          <cell r="AK41"/>
          <cell r="AL41"/>
          <cell r="AM41"/>
          <cell r="AN41">
            <v>0</v>
          </cell>
          <cell r="AO41"/>
          <cell r="AP41" t="str">
            <v>5-10% in meno</v>
          </cell>
          <cell r="AQ41">
            <v>2</v>
          </cell>
          <cell r="AR41"/>
          <cell r="AS41" t="str">
            <v>nella norma</v>
          </cell>
          <cell r="AT41">
            <v>0</v>
          </cell>
          <cell r="AU41">
            <v>3</v>
          </cell>
        </row>
        <row r="42">
          <cell r="B42" t="str">
            <v>AGG320</v>
          </cell>
          <cell r="C42" t="str">
            <v>City Lab. Scarl</v>
          </cell>
          <cell r="D42">
            <v>11</v>
          </cell>
          <cell r="E42" t="str">
            <v>Laboratorio</v>
          </cell>
          <cell r="F42"/>
          <cell r="G42" t="str">
            <v>&gt;50%</v>
          </cell>
          <cell r="H42">
            <v>3</v>
          </cell>
          <cell r="I42"/>
          <cell r="J42" t="str">
            <v xml:space="preserve">SI </v>
          </cell>
          <cell r="K42">
            <v>3</v>
          </cell>
          <cell r="L42"/>
          <cell r="M42">
            <v>13</v>
          </cell>
          <cell r="N42">
            <v>13</v>
          </cell>
          <cell r="O42">
            <v>1</v>
          </cell>
          <cell r="P42">
            <v>2</v>
          </cell>
          <cell r="Q42"/>
          <cell r="R42">
            <v>9</v>
          </cell>
          <cell r="S42">
            <v>13</v>
          </cell>
          <cell r="T42">
            <v>0.69230769230769229</v>
          </cell>
          <cell r="U42">
            <v>2</v>
          </cell>
          <cell r="V42"/>
          <cell r="W42" t="str">
            <v>NO</v>
          </cell>
          <cell r="X42">
            <v>0</v>
          </cell>
          <cell r="Y42"/>
          <cell r="Z42">
            <v>0</v>
          </cell>
          <cell r="AA42">
            <v>448103</v>
          </cell>
          <cell r="AB42">
            <v>0</v>
          </cell>
          <cell r="AC42">
            <v>-1</v>
          </cell>
          <cell r="AD42"/>
          <cell r="AE42">
            <v>135116</v>
          </cell>
          <cell r="AF42">
            <v>0</v>
          </cell>
          <cell r="AG42"/>
          <cell r="AH42">
            <v>171</v>
          </cell>
          <cell r="AI42">
            <v>1</v>
          </cell>
          <cell r="AJ42"/>
          <cell r="AK42"/>
          <cell r="AL42"/>
          <cell r="AM42"/>
          <cell r="AN42"/>
          <cell r="AO42"/>
          <cell r="AP42" t="str">
            <v>&gt;= al v.m.</v>
          </cell>
          <cell r="AQ42">
            <v>0</v>
          </cell>
          <cell r="AR42"/>
          <cell r="AS42" t="str">
            <v>nella norma</v>
          </cell>
          <cell r="AT42">
            <v>0</v>
          </cell>
          <cell r="AU42">
            <v>10</v>
          </cell>
        </row>
        <row r="43">
          <cell r="B43" t="str">
            <v>AGG321</v>
          </cell>
          <cell r="C43" t="str">
            <v>ATI MAIELLO NEFROCENTER LAB</v>
          </cell>
          <cell r="D43">
            <v>11</v>
          </cell>
          <cell r="E43" t="str">
            <v xml:space="preserve">LABORATORIO </v>
          </cell>
          <cell r="F43"/>
          <cell r="G43" t="str">
            <v>&gt;50%</v>
          </cell>
          <cell r="H43">
            <v>3</v>
          </cell>
          <cell r="J43" t="str">
            <v>SI</v>
          </cell>
          <cell r="K43">
            <v>3</v>
          </cell>
          <cell r="M43">
            <v>12.7</v>
          </cell>
          <cell r="N43">
            <v>12.7</v>
          </cell>
          <cell r="O43">
            <v>1</v>
          </cell>
          <cell r="P43">
            <v>2</v>
          </cell>
          <cell r="R43">
            <v>9</v>
          </cell>
          <cell r="S43">
            <v>12.7</v>
          </cell>
          <cell r="T43">
            <v>0.70866141732283472</v>
          </cell>
          <cell r="U43">
            <v>2</v>
          </cell>
          <cell r="W43" t="str">
            <v>NO</v>
          </cell>
          <cell r="X43">
            <v>0</v>
          </cell>
          <cell r="Z43">
            <v>537517.22</v>
          </cell>
          <cell r="AA43">
            <v>586140</v>
          </cell>
          <cell r="AB43">
            <v>0.91704579110792639</v>
          </cell>
          <cell r="AC43">
            <v>3</v>
          </cell>
          <cell r="AE43">
            <v>340430</v>
          </cell>
          <cell r="AF43">
            <v>1</v>
          </cell>
          <cell r="AH43">
            <v>276</v>
          </cell>
          <cell r="AI43">
            <v>3</v>
          </cell>
          <cell r="AK43"/>
          <cell r="AL43"/>
          <cell r="AM43"/>
          <cell r="AN43">
            <v>0</v>
          </cell>
          <cell r="AP43" t="str">
            <v>5-10% in meno</v>
          </cell>
          <cell r="AQ43">
            <v>2</v>
          </cell>
          <cell r="AR43"/>
          <cell r="AS43" t="str">
            <v>nella norma</v>
          </cell>
          <cell r="AT43">
            <v>0</v>
          </cell>
          <cell r="AU43">
            <v>19</v>
          </cell>
        </row>
        <row r="44">
          <cell r="B44" t="str">
            <v>AMB072</v>
          </cell>
          <cell r="C44" t="str">
            <v>casa di cura villa angela</v>
          </cell>
          <cell r="D44">
            <v>11</v>
          </cell>
          <cell r="E44" t="str">
            <v xml:space="preserve">LABORATORIO </v>
          </cell>
          <cell r="F44"/>
          <cell r="G44" t="str">
            <v>&gt;50%</v>
          </cell>
          <cell r="H44">
            <v>3</v>
          </cell>
          <cell r="I44"/>
          <cell r="J44" t="str">
            <v>si</v>
          </cell>
          <cell r="K44">
            <v>3</v>
          </cell>
          <cell r="L44"/>
          <cell r="M44">
            <v>3</v>
          </cell>
          <cell r="N44">
            <v>5</v>
          </cell>
          <cell r="O44">
            <v>0.6</v>
          </cell>
          <cell r="P44">
            <v>0</v>
          </cell>
          <cell r="Q44"/>
          <cell r="R44">
            <v>3</v>
          </cell>
          <cell r="S44">
            <v>3</v>
          </cell>
          <cell r="T44">
            <v>1</v>
          </cell>
          <cell r="U44">
            <v>2</v>
          </cell>
          <cell r="V44"/>
          <cell r="W44" t="str">
            <v>si</v>
          </cell>
          <cell r="X44">
            <v>1</v>
          </cell>
          <cell r="Y44"/>
          <cell r="Z44">
            <v>0</v>
          </cell>
          <cell r="AA44">
            <v>40081</v>
          </cell>
          <cell r="AB44">
            <v>0</v>
          </cell>
          <cell r="AC44">
            <v>-1</v>
          </cell>
          <cell r="AD44"/>
          <cell r="AE44">
            <v>12018</v>
          </cell>
          <cell r="AF44">
            <v>-1</v>
          </cell>
          <cell r="AG44"/>
          <cell r="AH44">
            <v>195</v>
          </cell>
          <cell r="AI44">
            <v>2</v>
          </cell>
          <cell r="AJ44"/>
          <cell r="AK44"/>
          <cell r="AL44"/>
          <cell r="AM44"/>
          <cell r="AN44">
            <v>0</v>
          </cell>
          <cell r="AO44"/>
          <cell r="AP44" t="str">
            <v>&gt;= al v.m.</v>
          </cell>
          <cell r="AQ44">
            <v>0</v>
          </cell>
          <cell r="AR44"/>
          <cell r="AS44" t="str">
            <v>nella norma</v>
          </cell>
          <cell r="AT44">
            <v>0</v>
          </cell>
          <cell r="AU44">
            <v>9</v>
          </cell>
        </row>
      </sheetData>
      <sheetData sheetId="1"/>
      <sheetData sheetId="2">
        <row r="3">
          <cell r="B3">
            <v>440021</v>
          </cell>
          <cell r="C3" t="str">
            <v>CENTRO DI ANALISI CLINICHE MEGARIDE SRL</v>
          </cell>
          <cell r="D3">
            <v>11</v>
          </cell>
          <cell r="E3" t="str">
            <v xml:space="preserve">LABORATORIO </v>
          </cell>
          <cell r="F3"/>
          <cell r="G3"/>
          <cell r="H3"/>
          <cell r="I3"/>
          <cell r="J3" t="str">
            <v>SI</v>
          </cell>
          <cell r="K3">
            <v>3</v>
          </cell>
          <cell r="L3"/>
          <cell r="M3">
            <v>4</v>
          </cell>
          <cell r="N3">
            <v>5</v>
          </cell>
          <cell r="O3">
            <v>0.8</v>
          </cell>
          <cell r="P3">
            <v>2</v>
          </cell>
          <cell r="Q3"/>
          <cell r="R3">
            <v>4</v>
          </cell>
          <cell r="S3">
            <v>5</v>
          </cell>
          <cell r="T3">
            <v>0.8</v>
          </cell>
          <cell r="U3">
            <v>2</v>
          </cell>
          <cell r="V3"/>
          <cell r="W3" t="str">
            <v>NO</v>
          </cell>
          <cell r="X3">
            <v>0</v>
          </cell>
          <cell r="Y3"/>
          <cell r="Z3">
            <v>0</v>
          </cell>
          <cell r="AA3">
            <v>29562</v>
          </cell>
          <cell r="AB3">
            <v>0</v>
          </cell>
          <cell r="AC3">
            <v>-1</v>
          </cell>
          <cell r="AD3"/>
          <cell r="AE3">
            <v>9079</v>
          </cell>
          <cell r="AF3">
            <v>-1</v>
          </cell>
          <cell r="AG3"/>
          <cell r="AH3">
            <v>113</v>
          </cell>
          <cell r="AI3">
            <v>-1</v>
          </cell>
          <cell r="AJ3"/>
          <cell r="AK3"/>
          <cell r="AL3"/>
          <cell r="AM3"/>
          <cell r="AN3">
            <v>0</v>
          </cell>
          <cell r="AO3"/>
          <cell r="AP3" t="str">
            <v>&gt;= al v.m.</v>
          </cell>
          <cell r="AQ3">
            <v>0</v>
          </cell>
          <cell r="AR3"/>
          <cell r="AS3" t="str">
            <v>nella norma</v>
          </cell>
          <cell r="AT3">
            <v>0</v>
          </cell>
          <cell r="AU3">
            <v>4</v>
          </cell>
        </row>
        <row r="4">
          <cell r="B4">
            <v>440076</v>
          </cell>
          <cell r="C4" t="str">
            <v>Clinica Mediterranea S.p.a.</v>
          </cell>
          <cell r="D4">
            <v>11</v>
          </cell>
          <cell r="E4" t="str">
            <v xml:space="preserve">LABORATORIO </v>
          </cell>
          <cell r="F4"/>
          <cell r="G4" t="str">
            <v>&gt;50%</v>
          </cell>
          <cell r="H4">
            <v>3</v>
          </cell>
          <cell r="I4"/>
          <cell r="J4" t="str">
            <v>SI</v>
          </cell>
          <cell r="K4">
            <v>3</v>
          </cell>
          <cell r="L4"/>
          <cell r="M4">
            <v>10</v>
          </cell>
          <cell r="N4">
            <v>10</v>
          </cell>
          <cell r="O4">
            <v>1</v>
          </cell>
          <cell r="P4">
            <v>2</v>
          </cell>
          <cell r="Q4"/>
          <cell r="R4">
            <v>9</v>
          </cell>
          <cell r="S4">
            <v>10</v>
          </cell>
          <cell r="T4">
            <v>0.9</v>
          </cell>
          <cell r="U4">
            <v>2</v>
          </cell>
          <cell r="V4"/>
          <cell r="W4" t="str">
            <v>SI</v>
          </cell>
          <cell r="X4">
            <v>1</v>
          </cell>
          <cell r="Y4"/>
          <cell r="Z4">
            <v>3444.6229999998868</v>
          </cell>
          <cell r="AA4">
            <v>18490</v>
          </cell>
          <cell r="AB4">
            <v>0.18629653866954499</v>
          </cell>
          <cell r="AC4">
            <v>3</v>
          </cell>
          <cell r="AD4"/>
          <cell r="AE4">
            <v>7345</v>
          </cell>
          <cell r="AF4">
            <v>-1</v>
          </cell>
          <cell r="AG4"/>
          <cell r="AH4">
            <v>145</v>
          </cell>
          <cell r="AI4">
            <v>0</v>
          </cell>
          <cell r="AJ4"/>
          <cell r="AK4"/>
          <cell r="AL4"/>
          <cell r="AM4"/>
          <cell r="AN4">
            <v>0</v>
          </cell>
          <cell r="AO4"/>
          <cell r="AP4" t="str">
            <v>&gt;= al v.m.</v>
          </cell>
          <cell r="AQ4">
            <v>0</v>
          </cell>
          <cell r="AR4"/>
          <cell r="AS4" t="str">
            <v>nella norma</v>
          </cell>
          <cell r="AT4">
            <v>0</v>
          </cell>
          <cell r="AU4">
            <v>13</v>
          </cell>
        </row>
        <row r="5">
          <cell r="B5">
            <v>450046</v>
          </cell>
          <cell r="C5" t="str">
            <v>CLINIC CENTER S.P.A.</v>
          </cell>
          <cell r="D5">
            <v>11</v>
          </cell>
          <cell r="E5" t="str">
            <v xml:space="preserve">LABORATORIO </v>
          </cell>
          <cell r="F5"/>
          <cell r="G5"/>
          <cell r="H5"/>
          <cell r="I5"/>
          <cell r="J5"/>
          <cell r="K5"/>
          <cell r="L5"/>
          <cell r="M5"/>
          <cell r="N5"/>
          <cell r="O5">
            <v>0</v>
          </cell>
          <cell r="P5"/>
          <cell r="Q5"/>
          <cell r="R5"/>
          <cell r="S5"/>
          <cell r="T5">
            <v>0</v>
          </cell>
          <cell r="U5"/>
          <cell r="V5"/>
          <cell r="W5"/>
          <cell r="X5"/>
          <cell r="Y5"/>
          <cell r="Z5">
            <v>0</v>
          </cell>
          <cell r="AA5">
            <v>15085</v>
          </cell>
          <cell r="AB5">
            <v>0</v>
          </cell>
          <cell r="AC5">
            <v>-1</v>
          </cell>
          <cell r="AD5"/>
          <cell r="AE5">
            <v>5575</v>
          </cell>
          <cell r="AF5">
            <v>-1</v>
          </cell>
          <cell r="AG5"/>
          <cell r="AH5">
            <v>146</v>
          </cell>
          <cell r="AI5">
            <v>0</v>
          </cell>
          <cell r="AJ5"/>
          <cell r="AK5"/>
          <cell r="AL5"/>
          <cell r="AM5"/>
          <cell r="AN5">
            <v>0</v>
          </cell>
          <cell r="AO5"/>
          <cell r="AP5" t="str">
            <v>0,01%-4,99% in meno</v>
          </cell>
          <cell r="AQ5">
            <v>1</v>
          </cell>
          <cell r="AR5"/>
          <cell r="AS5" t="str">
            <v>nella norma</v>
          </cell>
          <cell r="AT5">
            <v>0</v>
          </cell>
          <cell r="AU5">
            <v>-1</v>
          </cell>
        </row>
        <row r="6">
          <cell r="B6">
            <v>460103</v>
          </cell>
          <cell r="C6" t="str">
            <v>DIAGNOSTICA MORI</v>
          </cell>
          <cell r="D6">
            <v>11</v>
          </cell>
          <cell r="E6" t="str">
            <v xml:space="preserve">LABORATORIO </v>
          </cell>
          <cell r="F6"/>
          <cell r="G6" t="str">
            <v>&gt;50%</v>
          </cell>
          <cell r="H6">
            <v>3</v>
          </cell>
          <cell r="I6"/>
          <cell r="J6" t="str">
            <v>SI</v>
          </cell>
          <cell r="K6">
            <v>3</v>
          </cell>
          <cell r="L6"/>
          <cell r="M6">
            <v>21</v>
          </cell>
          <cell r="N6">
            <v>35</v>
          </cell>
          <cell r="O6">
            <v>0.6</v>
          </cell>
          <cell r="P6">
            <v>0</v>
          </cell>
          <cell r="Q6"/>
          <cell r="R6">
            <v>12</v>
          </cell>
          <cell r="S6">
            <v>21</v>
          </cell>
          <cell r="T6">
            <v>0.5714285714285714</v>
          </cell>
          <cell r="U6">
            <v>2</v>
          </cell>
          <cell r="V6"/>
          <cell r="W6" t="str">
            <v>NO</v>
          </cell>
          <cell r="X6">
            <v>0</v>
          </cell>
          <cell r="Y6"/>
          <cell r="Z6">
            <v>31871.57299998292</v>
          </cell>
          <cell r="AA6">
            <v>383011</v>
          </cell>
          <cell r="AB6">
            <v>8.3213205364814385E-2</v>
          </cell>
          <cell r="AC6">
            <v>2</v>
          </cell>
          <cell r="AD6"/>
          <cell r="AE6">
            <v>140612</v>
          </cell>
          <cell r="AF6">
            <v>0</v>
          </cell>
          <cell r="AG6"/>
          <cell r="AH6">
            <v>303</v>
          </cell>
          <cell r="AI6">
            <v>3</v>
          </cell>
          <cell r="AJ6"/>
          <cell r="AK6"/>
          <cell r="AL6"/>
          <cell r="AM6"/>
          <cell r="AN6">
            <v>0</v>
          </cell>
          <cell r="AO6"/>
          <cell r="AP6" t="str">
            <v>&gt;= al v.m.</v>
          </cell>
          <cell r="AQ6">
            <v>0</v>
          </cell>
          <cell r="AR6"/>
          <cell r="AS6" t="str">
            <v>nella norma</v>
          </cell>
          <cell r="AT6">
            <v>0</v>
          </cell>
          <cell r="AU6">
            <v>13</v>
          </cell>
        </row>
        <row r="7">
          <cell r="B7">
            <v>470125</v>
          </cell>
          <cell r="C7" t="str">
            <v>CLINICA SANATRIX S.P.A.</v>
          </cell>
          <cell r="D7">
            <v>11</v>
          </cell>
          <cell r="E7" t="str">
            <v xml:space="preserve">LABORATORIO 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>
            <v>0</v>
          </cell>
          <cell r="AA7">
            <v>4128.01</v>
          </cell>
          <cell r="AB7">
            <v>0</v>
          </cell>
          <cell r="AC7">
            <v>-1</v>
          </cell>
          <cell r="AD7"/>
          <cell r="AE7">
            <v>0</v>
          </cell>
          <cell r="AF7">
            <v>-1</v>
          </cell>
          <cell r="AG7"/>
          <cell r="AH7">
            <v>0</v>
          </cell>
          <cell r="AI7">
            <v>0</v>
          </cell>
          <cell r="AJ7"/>
          <cell r="AK7"/>
          <cell r="AL7"/>
          <cell r="AM7"/>
          <cell r="AN7">
            <v>0</v>
          </cell>
          <cell r="AO7"/>
          <cell r="AP7" t="str">
            <v>&gt;= al v.m.</v>
          </cell>
          <cell r="AQ7">
            <v>0</v>
          </cell>
          <cell r="AR7"/>
          <cell r="AS7" t="str">
            <v>nella norma</v>
          </cell>
          <cell r="AT7">
            <v>0</v>
          </cell>
          <cell r="AU7">
            <v>-2</v>
          </cell>
        </row>
        <row r="8">
          <cell r="B8">
            <v>470156</v>
          </cell>
          <cell r="C8" t="str">
            <v>CENTRO DIAGNOSTICO NINNI SCOGNAMIGLIO &amp; C. SRL</v>
          </cell>
          <cell r="D8">
            <v>11</v>
          </cell>
          <cell r="E8" t="str">
            <v xml:space="preserve">LABORATORIO </v>
          </cell>
          <cell r="F8"/>
          <cell r="G8" t="str">
            <v>&gt;50%</v>
          </cell>
          <cell r="H8">
            <v>3</v>
          </cell>
          <cell r="I8"/>
          <cell r="J8" t="str">
            <v>SI</v>
          </cell>
          <cell r="K8">
            <v>3</v>
          </cell>
          <cell r="L8"/>
          <cell r="M8">
            <v>25</v>
          </cell>
          <cell r="N8">
            <v>26</v>
          </cell>
          <cell r="O8">
            <v>0.96153846153846156</v>
          </cell>
          <cell r="P8">
            <v>2</v>
          </cell>
          <cell r="Q8"/>
          <cell r="R8">
            <v>14</v>
          </cell>
          <cell r="S8">
            <v>25</v>
          </cell>
          <cell r="T8">
            <v>0.56000000000000005</v>
          </cell>
          <cell r="U8">
            <v>2</v>
          </cell>
          <cell r="V8"/>
          <cell r="W8" t="str">
            <v>SI</v>
          </cell>
          <cell r="X8">
            <v>1</v>
          </cell>
          <cell r="Y8"/>
          <cell r="Z8">
            <v>192499.2100000229</v>
          </cell>
          <cell r="AA8">
            <v>371814</v>
          </cell>
          <cell r="AB8">
            <v>0.51772985955349426</v>
          </cell>
          <cell r="AC8">
            <v>3</v>
          </cell>
          <cell r="AD8"/>
          <cell r="AE8">
            <v>210121</v>
          </cell>
          <cell r="AF8">
            <v>1</v>
          </cell>
          <cell r="AG8"/>
          <cell r="AH8">
            <v>297</v>
          </cell>
          <cell r="AI8">
            <v>3</v>
          </cell>
          <cell r="AJ8"/>
          <cell r="AK8"/>
          <cell r="AL8"/>
          <cell r="AM8"/>
          <cell r="AN8">
            <v>0</v>
          </cell>
          <cell r="AO8"/>
          <cell r="AP8" t="str">
            <v>&gt;= al v.m.</v>
          </cell>
          <cell r="AQ8">
            <v>0</v>
          </cell>
          <cell r="AR8"/>
          <cell r="AS8" t="str">
            <v>nella norma</v>
          </cell>
          <cell r="AT8">
            <v>0</v>
          </cell>
          <cell r="AU8">
            <v>18</v>
          </cell>
        </row>
        <row r="9">
          <cell r="B9">
            <v>470162</v>
          </cell>
          <cell r="C9" t="str">
            <v xml:space="preserve">LABORATORIO SCARLATTI SRL </v>
          </cell>
          <cell r="D9">
            <v>11</v>
          </cell>
          <cell r="E9" t="str">
            <v xml:space="preserve">LABORATORIO </v>
          </cell>
          <cell r="F9" t="str">
            <v xml:space="preserve"> </v>
          </cell>
          <cell r="G9" t="str">
            <v>20-50%</v>
          </cell>
          <cell r="H9">
            <v>2</v>
          </cell>
          <cell r="I9"/>
          <cell r="J9" t="str">
            <v>SI</v>
          </cell>
          <cell r="K9">
            <v>3</v>
          </cell>
          <cell r="L9"/>
          <cell r="M9">
            <v>6</v>
          </cell>
          <cell r="N9">
            <v>6</v>
          </cell>
          <cell r="O9">
            <v>1</v>
          </cell>
          <cell r="P9">
            <v>2</v>
          </cell>
          <cell r="Q9"/>
          <cell r="R9">
            <v>5</v>
          </cell>
          <cell r="S9">
            <v>5</v>
          </cell>
          <cell r="T9">
            <v>1</v>
          </cell>
          <cell r="U9">
            <v>2</v>
          </cell>
          <cell r="V9"/>
          <cell r="W9" t="str">
            <v>NO</v>
          </cell>
          <cell r="X9">
            <v>0</v>
          </cell>
          <cell r="Y9"/>
          <cell r="Z9">
            <v>7808.2610000029963</v>
          </cell>
          <cell r="AA9">
            <v>82683</v>
          </cell>
          <cell r="AB9">
            <v>9.4436111413506968E-2</v>
          </cell>
          <cell r="AC9">
            <v>2</v>
          </cell>
          <cell r="AD9"/>
          <cell r="AE9">
            <v>32927</v>
          </cell>
          <cell r="AF9">
            <v>-1</v>
          </cell>
          <cell r="AG9"/>
          <cell r="AH9">
            <v>220</v>
          </cell>
          <cell r="AI9">
            <v>3</v>
          </cell>
          <cell r="AJ9"/>
          <cell r="AK9"/>
          <cell r="AL9"/>
          <cell r="AM9"/>
          <cell r="AN9">
            <v>0</v>
          </cell>
          <cell r="AO9"/>
          <cell r="AP9" t="str">
            <v>&gt;= al v.m.</v>
          </cell>
          <cell r="AQ9">
            <v>0</v>
          </cell>
          <cell r="AR9"/>
          <cell r="AS9" t="str">
            <v>nella norma</v>
          </cell>
          <cell r="AT9">
            <v>0</v>
          </cell>
          <cell r="AU9">
            <v>13</v>
          </cell>
        </row>
        <row r="10">
          <cell r="B10">
            <v>480212</v>
          </cell>
          <cell r="C10" t="str">
            <v>HERMITAGE CAPODIMONTE</v>
          </cell>
          <cell r="D10">
            <v>11</v>
          </cell>
          <cell r="E10" t="str">
            <v xml:space="preserve">LABORATORIO </v>
          </cell>
          <cell r="F10" t="str">
            <v>Valore indicatore C.5 non corretto non valutato</v>
          </cell>
          <cell r="G10" t="str">
            <v>&lt;5%</v>
          </cell>
          <cell r="H10">
            <v>-1</v>
          </cell>
          <cell r="I10"/>
          <cell r="J10" t="str">
            <v>SI</v>
          </cell>
          <cell r="K10">
            <v>3</v>
          </cell>
          <cell r="L10"/>
          <cell r="M10">
            <v>5</v>
          </cell>
          <cell r="N10">
            <v>5</v>
          </cell>
          <cell r="O10">
            <v>1</v>
          </cell>
          <cell r="P10">
            <v>2</v>
          </cell>
          <cell r="Q10"/>
          <cell r="R10">
            <v>4</v>
          </cell>
          <cell r="S10">
            <v>1</v>
          </cell>
          <cell r="T10">
            <v>4</v>
          </cell>
          <cell r="U10">
            <v>0</v>
          </cell>
          <cell r="V10"/>
          <cell r="W10" t="str">
            <v>SI</v>
          </cell>
          <cell r="X10">
            <v>1</v>
          </cell>
          <cell r="Y10"/>
          <cell r="Z10">
            <v>196.70200000000386</v>
          </cell>
          <cell r="AA10">
            <v>1277</v>
          </cell>
          <cell r="AB10">
            <v>0.15403445575568039</v>
          </cell>
          <cell r="AC10">
            <v>3</v>
          </cell>
          <cell r="AD10"/>
          <cell r="AE10">
            <v>515</v>
          </cell>
          <cell r="AF10">
            <v>-1</v>
          </cell>
          <cell r="AG10"/>
          <cell r="AH10">
            <v>37</v>
          </cell>
          <cell r="AI10">
            <v>-1</v>
          </cell>
          <cell r="AJ10"/>
          <cell r="AK10"/>
          <cell r="AL10"/>
          <cell r="AM10"/>
          <cell r="AN10">
            <v>0</v>
          </cell>
          <cell r="AO10"/>
          <cell r="AP10" t="str">
            <v>0,01%-4,99% in meno</v>
          </cell>
          <cell r="AQ10">
            <v>1</v>
          </cell>
          <cell r="AR10"/>
          <cell r="AS10" t="str">
            <v>nella norma</v>
          </cell>
          <cell r="AT10">
            <v>0</v>
          </cell>
          <cell r="AU10">
            <v>7</v>
          </cell>
        </row>
        <row r="11">
          <cell r="B11">
            <v>490209</v>
          </cell>
          <cell r="C11" t="str">
            <v>CENTRO DIAGNIOSTICO LIETI  S.A.S. DI ROCCO CASTALDO</v>
          </cell>
          <cell r="D11"/>
          <cell r="E11" t="str">
            <v xml:space="preserve">LABORATORIO </v>
          </cell>
          <cell r="F11" t="str">
            <v>no tetto 2023 (spoke AGG305 dal 01/06/2022)</v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 t="str">
            <v>&gt;= al v.m.</v>
          </cell>
          <cell r="AQ11">
            <v>0</v>
          </cell>
          <cell r="AR11"/>
          <cell r="AS11"/>
          <cell r="AT11"/>
          <cell r="AU11">
            <v>0</v>
          </cell>
        </row>
        <row r="12">
          <cell r="B12">
            <v>490216</v>
          </cell>
          <cell r="C12" t="str">
            <v>LABORATORIO ANALISI SAN GIUSEPPE DEL DR. A.BIFULCO &amp; C. SAS</v>
          </cell>
          <cell r="D12">
            <v>11</v>
          </cell>
          <cell r="E12" t="str">
            <v xml:space="preserve">LABORATORIO </v>
          </cell>
          <cell r="F12"/>
          <cell r="G12" t="str">
            <v>&gt;50%</v>
          </cell>
          <cell r="H12">
            <v>3</v>
          </cell>
          <cell r="I12"/>
          <cell r="J12" t="str">
            <v>SI</v>
          </cell>
          <cell r="K12">
            <v>3</v>
          </cell>
          <cell r="L12"/>
          <cell r="M12">
            <v>6</v>
          </cell>
          <cell r="N12">
            <v>11</v>
          </cell>
          <cell r="O12">
            <v>0.54545454545454541</v>
          </cell>
          <cell r="P12">
            <v>0</v>
          </cell>
          <cell r="Q12"/>
          <cell r="R12">
            <v>5</v>
          </cell>
          <cell r="S12">
            <v>6</v>
          </cell>
          <cell r="T12">
            <v>0.83333333333333337</v>
          </cell>
          <cell r="U12">
            <v>2</v>
          </cell>
          <cell r="V12"/>
          <cell r="W12" t="str">
            <v>SI</v>
          </cell>
          <cell r="X12">
            <v>1</v>
          </cell>
          <cell r="Y12"/>
          <cell r="Z12">
            <v>10691.446000004129</v>
          </cell>
          <cell r="AA12">
            <v>109201</v>
          </cell>
          <cell r="AB12">
            <v>9.7906118075879608E-2</v>
          </cell>
          <cell r="AC12">
            <v>2</v>
          </cell>
          <cell r="AD12"/>
          <cell r="AE12">
            <v>40868</v>
          </cell>
          <cell r="AF12">
            <v>-1</v>
          </cell>
          <cell r="AG12"/>
          <cell r="AH12">
            <v>223</v>
          </cell>
          <cell r="AI12">
            <v>3</v>
          </cell>
          <cell r="AJ12"/>
          <cell r="AK12"/>
          <cell r="AL12"/>
          <cell r="AM12"/>
          <cell r="AN12">
            <v>0</v>
          </cell>
          <cell r="AO12"/>
          <cell r="AP12" t="str">
            <v>&gt;= al v.m.</v>
          </cell>
          <cell r="AQ12">
            <v>0</v>
          </cell>
          <cell r="AR12"/>
          <cell r="AS12" t="str">
            <v>nella norma</v>
          </cell>
          <cell r="AT12">
            <v>0</v>
          </cell>
          <cell r="AU12">
            <v>13</v>
          </cell>
        </row>
        <row r="13">
          <cell r="B13">
            <v>490219</v>
          </cell>
          <cell r="C13" t="str">
            <v>laboratorio patologia clinica srl</v>
          </cell>
          <cell r="D13">
            <v>11</v>
          </cell>
          <cell r="E13" t="str">
            <v xml:space="preserve">LABORATORIO </v>
          </cell>
          <cell r="F13"/>
          <cell r="G13" t="str">
            <v>&gt;50%</v>
          </cell>
          <cell r="H13">
            <v>3</v>
          </cell>
          <cell r="I13"/>
          <cell r="J13" t="str">
            <v>SI</v>
          </cell>
          <cell r="K13">
            <v>3</v>
          </cell>
          <cell r="L13"/>
          <cell r="M13">
            <v>2</v>
          </cell>
          <cell r="N13">
            <v>2</v>
          </cell>
          <cell r="O13">
            <v>1</v>
          </cell>
          <cell r="P13">
            <v>2</v>
          </cell>
          <cell r="Q13"/>
          <cell r="R13">
            <v>2</v>
          </cell>
          <cell r="S13">
            <v>2</v>
          </cell>
          <cell r="T13">
            <v>1</v>
          </cell>
          <cell r="U13">
            <v>2</v>
          </cell>
          <cell r="V13"/>
          <cell r="W13" t="str">
            <v>SI</v>
          </cell>
          <cell r="X13">
            <v>1</v>
          </cell>
          <cell r="Y13"/>
          <cell r="Z13">
            <v>1263.4979999993229</v>
          </cell>
          <cell r="AA13">
            <v>77868</v>
          </cell>
          <cell r="AB13">
            <v>1.6226151949444226E-2</v>
          </cell>
          <cell r="AC13">
            <v>0</v>
          </cell>
          <cell r="AD13"/>
          <cell r="AE13">
            <v>27441</v>
          </cell>
          <cell r="AF13">
            <v>-1</v>
          </cell>
          <cell r="AG13"/>
          <cell r="AH13">
            <v>152</v>
          </cell>
          <cell r="AI13">
            <v>1</v>
          </cell>
          <cell r="AJ13"/>
          <cell r="AK13"/>
          <cell r="AL13"/>
          <cell r="AM13"/>
          <cell r="AN13">
            <v>0</v>
          </cell>
          <cell r="AO13"/>
          <cell r="AP13" t="str">
            <v>5-10% in meno</v>
          </cell>
          <cell r="AQ13">
            <v>2</v>
          </cell>
          <cell r="AR13"/>
          <cell r="AS13" t="str">
            <v>nella norma</v>
          </cell>
          <cell r="AT13">
            <v>0</v>
          </cell>
          <cell r="AU13">
            <v>13</v>
          </cell>
        </row>
        <row r="14">
          <cell r="B14">
            <v>490242</v>
          </cell>
          <cell r="C14" t="str">
            <v>CENTRI DI DIAGNOSTICA CLINICA SRL (AGG 322)</v>
          </cell>
          <cell r="D14">
            <v>11</v>
          </cell>
          <cell r="E14" t="str">
            <v xml:space="preserve">LABORATORIO </v>
          </cell>
          <cell r="F14"/>
          <cell r="G14" t="str">
            <v>&gt;50%</v>
          </cell>
          <cell r="H14">
            <v>3</v>
          </cell>
          <cell r="I14"/>
          <cell r="J14" t="str">
            <v>SI</v>
          </cell>
          <cell r="K14">
            <v>3</v>
          </cell>
          <cell r="L14"/>
          <cell r="M14">
            <v>6</v>
          </cell>
          <cell r="N14">
            <v>7</v>
          </cell>
          <cell r="O14">
            <v>0.8571428571428571</v>
          </cell>
          <cell r="P14">
            <v>2</v>
          </cell>
          <cell r="Q14"/>
          <cell r="R14">
            <v>4</v>
          </cell>
          <cell r="S14">
            <v>7</v>
          </cell>
          <cell r="T14">
            <v>0.5714285714285714</v>
          </cell>
          <cell r="U14">
            <v>2</v>
          </cell>
          <cell r="V14"/>
          <cell r="W14" t="str">
            <v>SI</v>
          </cell>
          <cell r="X14">
            <v>1</v>
          </cell>
          <cell r="Y14"/>
          <cell r="Z14">
            <v>24083.351000007475</v>
          </cell>
          <cell r="AA14">
            <v>203052</v>
          </cell>
          <cell r="AB14">
            <v>0.11860681500309021</v>
          </cell>
          <cell r="AC14">
            <v>3</v>
          </cell>
          <cell r="AD14"/>
          <cell r="AE14">
            <v>77804</v>
          </cell>
          <cell r="AF14">
            <v>0</v>
          </cell>
          <cell r="AG14"/>
          <cell r="AH14">
            <v>140</v>
          </cell>
          <cell r="AI14">
            <v>0</v>
          </cell>
          <cell r="AJ14"/>
          <cell r="AK14"/>
          <cell r="AL14"/>
          <cell r="AM14"/>
          <cell r="AN14">
            <v>0</v>
          </cell>
          <cell r="AO14"/>
          <cell r="AP14" t="str">
            <v>0,01%-4,99% in meno</v>
          </cell>
          <cell r="AQ14">
            <v>1</v>
          </cell>
          <cell r="AR14"/>
          <cell r="AS14" t="str">
            <v>nella norma</v>
          </cell>
          <cell r="AT14">
            <v>0</v>
          </cell>
          <cell r="AU14">
            <v>15</v>
          </cell>
        </row>
        <row r="15">
          <cell r="B15">
            <v>490243</v>
          </cell>
          <cell r="C15" t="str">
            <v>Merigen Diagnostic &amp; C. sas di Di Biase dott Sebastiano</v>
          </cell>
          <cell r="D15">
            <v>11</v>
          </cell>
          <cell r="E15" t="str">
            <v xml:space="preserve">LABORATORIO </v>
          </cell>
          <cell r="F15"/>
          <cell r="G15" t="str">
            <v>&gt;50%</v>
          </cell>
          <cell r="H15">
            <v>3</v>
          </cell>
          <cell r="I15"/>
          <cell r="J15" t="str">
            <v>SI</v>
          </cell>
          <cell r="K15">
            <v>3</v>
          </cell>
          <cell r="L15"/>
          <cell r="M15">
            <v>16</v>
          </cell>
          <cell r="N15">
            <v>20</v>
          </cell>
          <cell r="O15">
            <v>0.8</v>
          </cell>
          <cell r="P15">
            <v>2</v>
          </cell>
          <cell r="Q15"/>
          <cell r="R15">
            <v>12</v>
          </cell>
          <cell r="S15">
            <v>16</v>
          </cell>
          <cell r="T15">
            <v>0.75</v>
          </cell>
          <cell r="U15">
            <v>2</v>
          </cell>
          <cell r="V15"/>
          <cell r="W15" t="str">
            <v>SI</v>
          </cell>
          <cell r="X15">
            <v>1</v>
          </cell>
          <cell r="Y15"/>
          <cell r="Z15">
            <v>0</v>
          </cell>
          <cell r="AA15">
            <v>298571</v>
          </cell>
          <cell r="AB15">
            <v>0</v>
          </cell>
          <cell r="AC15">
            <v>-1</v>
          </cell>
          <cell r="AD15"/>
          <cell r="AE15">
            <v>50734</v>
          </cell>
          <cell r="AF15">
            <v>-1</v>
          </cell>
          <cell r="AG15"/>
          <cell r="AH15">
            <v>203</v>
          </cell>
          <cell r="AI15">
            <v>3</v>
          </cell>
          <cell r="AJ15"/>
          <cell r="AK15"/>
          <cell r="AL15"/>
          <cell r="AM15"/>
          <cell r="AN15">
            <v>0</v>
          </cell>
          <cell r="AO15"/>
          <cell r="AP15" t="str">
            <v>&gt;= al v.m.</v>
          </cell>
          <cell r="AQ15">
            <v>0</v>
          </cell>
          <cell r="AR15"/>
          <cell r="AS15" t="str">
            <v>nella norma</v>
          </cell>
          <cell r="AT15">
            <v>0</v>
          </cell>
          <cell r="AU15">
            <v>12</v>
          </cell>
        </row>
        <row r="16">
          <cell r="B16">
            <v>490248</v>
          </cell>
          <cell r="C16" t="str">
            <v>vega srl</v>
          </cell>
          <cell r="D16">
            <v>11</v>
          </cell>
          <cell r="E16" t="str">
            <v xml:space="preserve">LABORATORIO </v>
          </cell>
          <cell r="F16"/>
          <cell r="G16" t="str">
            <v>&lt;5%</v>
          </cell>
          <cell r="H16">
            <v>-1</v>
          </cell>
          <cell r="I16"/>
          <cell r="J16" t="str">
            <v>SI</v>
          </cell>
          <cell r="K16">
            <v>3</v>
          </cell>
          <cell r="L16"/>
          <cell r="M16">
            <v>10</v>
          </cell>
          <cell r="N16">
            <v>13</v>
          </cell>
          <cell r="O16">
            <v>0.76923076923076927</v>
          </cell>
          <cell r="P16">
            <v>0</v>
          </cell>
          <cell r="Q16"/>
          <cell r="R16">
            <v>6</v>
          </cell>
          <cell r="S16">
            <v>10</v>
          </cell>
          <cell r="T16">
            <v>0.6</v>
          </cell>
          <cell r="U16">
            <v>2</v>
          </cell>
          <cell r="V16"/>
          <cell r="W16" t="str">
            <v>NO</v>
          </cell>
          <cell r="X16">
            <v>0</v>
          </cell>
          <cell r="Y16"/>
          <cell r="Z16">
            <v>0</v>
          </cell>
          <cell r="AA16">
            <v>152294</v>
          </cell>
          <cell r="AB16">
            <v>0</v>
          </cell>
          <cell r="AC16">
            <v>-1</v>
          </cell>
          <cell r="AD16"/>
          <cell r="AE16">
            <v>53239</v>
          </cell>
          <cell r="AF16">
            <v>-1</v>
          </cell>
          <cell r="AG16"/>
          <cell r="AH16">
            <v>260</v>
          </cell>
          <cell r="AI16">
            <v>3</v>
          </cell>
          <cell r="AJ16"/>
          <cell r="AK16"/>
          <cell r="AL16"/>
          <cell r="AM16"/>
          <cell r="AN16">
            <v>0</v>
          </cell>
          <cell r="AO16"/>
          <cell r="AP16" t="str">
            <v>&gt;= al v.m.</v>
          </cell>
          <cell r="AQ16">
            <v>0</v>
          </cell>
          <cell r="AR16"/>
          <cell r="AS16" t="str">
            <v>nella norma</v>
          </cell>
          <cell r="AT16">
            <v>0</v>
          </cell>
          <cell r="AU16">
            <v>5</v>
          </cell>
        </row>
        <row r="17">
          <cell r="B17">
            <v>500235</v>
          </cell>
          <cell r="C17" t="str">
            <v>Alfredo Pagano sas (ora AGG 322)</v>
          </cell>
          <cell r="D17">
            <v>11</v>
          </cell>
          <cell r="E17" t="str">
            <v xml:space="preserve">LABORATORIO </v>
          </cell>
          <cell r="F17"/>
          <cell r="G17" t="str">
            <v>&lt;5%</v>
          </cell>
          <cell r="H17">
            <v>-1</v>
          </cell>
          <cell r="I17"/>
          <cell r="J17" t="str">
            <v>SI</v>
          </cell>
          <cell r="K17">
            <v>3</v>
          </cell>
          <cell r="L17"/>
          <cell r="M17">
            <v>6</v>
          </cell>
          <cell r="N17">
            <v>6</v>
          </cell>
          <cell r="O17">
            <v>1</v>
          </cell>
          <cell r="P17">
            <v>2</v>
          </cell>
          <cell r="Q17"/>
          <cell r="R17">
            <v>3</v>
          </cell>
          <cell r="S17">
            <v>6</v>
          </cell>
          <cell r="T17">
            <v>0.5</v>
          </cell>
          <cell r="U17">
            <v>1</v>
          </cell>
          <cell r="V17"/>
          <cell r="W17" t="str">
            <v>NO</v>
          </cell>
          <cell r="X17">
            <v>0</v>
          </cell>
          <cell r="Y17"/>
          <cell r="Z17">
            <v>433.47500000754371</v>
          </cell>
          <cell r="AA17">
            <v>133870</v>
          </cell>
          <cell r="AB17">
            <v>3.2380294315944103E-3</v>
          </cell>
          <cell r="AC17">
            <v>0</v>
          </cell>
          <cell r="AD17"/>
          <cell r="AE17">
            <v>46166</v>
          </cell>
          <cell r="AF17">
            <v>-1</v>
          </cell>
          <cell r="AG17"/>
          <cell r="AH17">
            <v>267</v>
          </cell>
          <cell r="AI17">
            <v>3</v>
          </cell>
          <cell r="AJ17"/>
          <cell r="AK17"/>
          <cell r="AL17"/>
          <cell r="AM17"/>
          <cell r="AN17">
            <v>0</v>
          </cell>
          <cell r="AO17"/>
          <cell r="AP17" t="str">
            <v>&gt;= al v.m.</v>
          </cell>
          <cell r="AQ17">
            <v>0</v>
          </cell>
          <cell r="AR17"/>
          <cell r="AS17" t="str">
            <v>nella norma</v>
          </cell>
          <cell r="AT17">
            <v>0</v>
          </cell>
          <cell r="AU17">
            <v>7</v>
          </cell>
        </row>
        <row r="18">
          <cell r="B18">
            <v>500236</v>
          </cell>
          <cell r="C18" t="str">
            <v>CENTRO DI DIAGNOSTICA CLINICA SRL (ora AGG 322)</v>
          </cell>
          <cell r="D18">
            <v>11</v>
          </cell>
          <cell r="E18" t="str">
            <v xml:space="preserve">LABORATORIO </v>
          </cell>
          <cell r="F18"/>
          <cell r="G18" t="str">
            <v>&gt;50%</v>
          </cell>
          <cell r="H18">
            <v>3</v>
          </cell>
          <cell r="I18"/>
          <cell r="J18" t="str">
            <v>SI</v>
          </cell>
          <cell r="K18">
            <v>3</v>
          </cell>
          <cell r="L18"/>
          <cell r="M18">
            <v>8</v>
          </cell>
          <cell r="N18">
            <v>9</v>
          </cell>
          <cell r="O18">
            <v>0.88888888888888884</v>
          </cell>
          <cell r="P18">
            <v>2</v>
          </cell>
          <cell r="Q18"/>
          <cell r="R18">
            <v>6</v>
          </cell>
          <cell r="S18">
            <v>9</v>
          </cell>
          <cell r="T18">
            <v>0.66666666666666663</v>
          </cell>
          <cell r="U18">
            <v>2</v>
          </cell>
          <cell r="V18"/>
          <cell r="W18" t="str">
            <v>SI</v>
          </cell>
          <cell r="X18">
            <v>1</v>
          </cell>
          <cell r="Y18"/>
          <cell r="Z18">
            <v>97086.272000000696</v>
          </cell>
          <cell r="AA18">
            <v>711050.28599998401</v>
          </cell>
          <cell r="AB18">
            <v>0.13653924892732955</v>
          </cell>
          <cell r="AC18">
            <v>3</v>
          </cell>
          <cell r="AD18"/>
          <cell r="AE18">
            <v>256030</v>
          </cell>
          <cell r="AF18">
            <v>1</v>
          </cell>
          <cell r="AG18"/>
          <cell r="AH18">
            <v>224</v>
          </cell>
          <cell r="AI18">
            <v>3</v>
          </cell>
          <cell r="AJ18"/>
          <cell r="AK18"/>
          <cell r="AL18"/>
          <cell r="AM18"/>
          <cell r="AN18">
            <v>0</v>
          </cell>
          <cell r="AO18"/>
          <cell r="AP18" t="str">
            <v>0,01%-4,99% in meno</v>
          </cell>
          <cell r="AQ18">
            <v>1</v>
          </cell>
          <cell r="AR18"/>
          <cell r="AS18" t="str">
            <v>nella norma</v>
          </cell>
          <cell r="AT18">
            <v>0</v>
          </cell>
          <cell r="AU18">
            <v>19</v>
          </cell>
        </row>
        <row r="19">
          <cell r="B19">
            <v>510273</v>
          </cell>
          <cell r="C19" t="str">
            <v>LABORATORIO BIOCLINICAL</v>
          </cell>
          <cell r="D19">
            <v>11</v>
          </cell>
          <cell r="E19" t="str">
            <v>LABORATORIO ANALISI</v>
          </cell>
          <cell r="F19"/>
          <cell r="G19" t="str">
            <v>&lt;5%</v>
          </cell>
          <cell r="H19">
            <v>-1</v>
          </cell>
          <cell r="I19"/>
          <cell r="J19" t="str">
            <v>SI</v>
          </cell>
          <cell r="K19">
            <v>3</v>
          </cell>
          <cell r="L19"/>
          <cell r="M19">
            <v>4</v>
          </cell>
          <cell r="N19">
            <v>5</v>
          </cell>
          <cell r="O19">
            <v>0.8</v>
          </cell>
          <cell r="P19">
            <v>2</v>
          </cell>
          <cell r="Q19"/>
          <cell r="R19">
            <v>3</v>
          </cell>
          <cell r="S19">
            <v>4</v>
          </cell>
          <cell r="T19">
            <v>0.75</v>
          </cell>
          <cell r="U19">
            <v>2</v>
          </cell>
          <cell r="V19"/>
          <cell r="W19" t="str">
            <v>NO</v>
          </cell>
          <cell r="X19">
            <v>0</v>
          </cell>
          <cell r="Y19"/>
          <cell r="Z19">
            <v>567.60999999658088</v>
          </cell>
          <cell r="AA19">
            <v>67596</v>
          </cell>
          <cell r="AB19">
            <v>8.3970945025827106E-3</v>
          </cell>
          <cell r="AC19">
            <v>0</v>
          </cell>
          <cell r="AD19"/>
          <cell r="AE19">
            <v>22486</v>
          </cell>
          <cell r="AF19">
            <v>-1</v>
          </cell>
          <cell r="AG19"/>
          <cell r="AH19">
            <v>146</v>
          </cell>
          <cell r="AI19">
            <v>0</v>
          </cell>
          <cell r="AJ19"/>
          <cell r="AK19"/>
          <cell r="AL19"/>
          <cell r="AM19"/>
          <cell r="AN19"/>
          <cell r="AO19"/>
          <cell r="AP19" t="str">
            <v>&gt;= al v.m.</v>
          </cell>
          <cell r="AQ19">
            <v>0</v>
          </cell>
          <cell r="AR19"/>
          <cell r="AS19" t="str">
            <v>nella norma</v>
          </cell>
          <cell r="AT19">
            <v>0</v>
          </cell>
          <cell r="AU19">
            <v>5</v>
          </cell>
        </row>
        <row r="20">
          <cell r="B20">
            <v>510295</v>
          </cell>
          <cell r="C20" t="str">
            <v>Studio Di Patologia Clinica Prof. Luigi Califano Di Canitano Dott.Ssa Anna &amp; C. S.A.S.</v>
          </cell>
          <cell r="D20">
            <v>11</v>
          </cell>
          <cell r="E20" t="str">
            <v xml:space="preserve">LABORATORIO </v>
          </cell>
          <cell r="F20"/>
          <cell r="G20"/>
          <cell r="H20"/>
          <cell r="I20"/>
          <cell r="J20" t="str">
            <v>NO</v>
          </cell>
          <cell r="K20">
            <v>-1</v>
          </cell>
          <cell r="L20"/>
          <cell r="M20"/>
          <cell r="N20"/>
          <cell r="O20">
            <v>0</v>
          </cell>
          <cell r="P20"/>
          <cell r="Q20"/>
          <cell r="R20"/>
          <cell r="S20"/>
          <cell r="T20">
            <v>0</v>
          </cell>
          <cell r="U20"/>
          <cell r="V20"/>
          <cell r="W20"/>
          <cell r="X20"/>
          <cell r="Y20"/>
          <cell r="Z20">
            <v>0</v>
          </cell>
          <cell r="AA20">
            <v>5412</v>
          </cell>
          <cell r="AB20">
            <v>0</v>
          </cell>
          <cell r="AC20">
            <v>-1</v>
          </cell>
          <cell r="AD20"/>
          <cell r="AE20">
            <v>1627</v>
          </cell>
          <cell r="AF20">
            <v>-1</v>
          </cell>
          <cell r="AG20"/>
          <cell r="AH20">
            <v>40</v>
          </cell>
          <cell r="AI20">
            <v>-1</v>
          </cell>
          <cell r="AJ20"/>
          <cell r="AK20"/>
          <cell r="AL20"/>
          <cell r="AM20"/>
          <cell r="AN20">
            <v>0</v>
          </cell>
          <cell r="AO20"/>
          <cell r="AP20" t="str">
            <v>&gt;= al v.m.</v>
          </cell>
          <cell r="AQ20">
            <v>0</v>
          </cell>
          <cell r="AR20"/>
          <cell r="AS20" t="str">
            <v>nella norma</v>
          </cell>
          <cell r="AT20">
            <v>0</v>
          </cell>
          <cell r="AU20">
            <v>-4</v>
          </cell>
        </row>
        <row r="21">
          <cell r="B21">
            <v>510408</v>
          </cell>
          <cell r="C21" t="str">
            <v>Laboratorio Di Analisi Cliniche Dott. M. Nicoletti S.A.S. Di Nivuori Antonella &amp; C.</v>
          </cell>
          <cell r="D21">
            <v>11</v>
          </cell>
          <cell r="E21" t="str">
            <v xml:space="preserve">LABORATORIO </v>
          </cell>
          <cell r="F21"/>
          <cell r="G21"/>
          <cell r="H21"/>
          <cell r="I21"/>
          <cell r="J21" t="str">
            <v>SI</v>
          </cell>
          <cell r="K21">
            <v>3</v>
          </cell>
          <cell r="L21"/>
          <cell r="M21"/>
          <cell r="N21"/>
          <cell r="O21">
            <v>0</v>
          </cell>
          <cell r="P21"/>
          <cell r="Q21"/>
          <cell r="R21"/>
          <cell r="S21"/>
          <cell r="T21">
            <v>0</v>
          </cell>
          <cell r="U21"/>
          <cell r="V21"/>
          <cell r="W21"/>
          <cell r="X21"/>
          <cell r="Y21"/>
          <cell r="Z21">
            <v>3828.1099999981961</v>
          </cell>
          <cell r="AA21">
            <v>68812</v>
          </cell>
          <cell r="AB21">
            <v>5.5631430564410222E-2</v>
          </cell>
          <cell r="AC21">
            <v>2</v>
          </cell>
          <cell r="AD21"/>
          <cell r="AE21">
            <v>25713</v>
          </cell>
          <cell r="AF21">
            <v>-1</v>
          </cell>
          <cell r="AG21"/>
          <cell r="AH21">
            <v>153</v>
          </cell>
          <cell r="AI21">
            <v>1</v>
          </cell>
          <cell r="AJ21"/>
          <cell r="AK21"/>
          <cell r="AL21"/>
          <cell r="AM21"/>
          <cell r="AN21">
            <v>0</v>
          </cell>
          <cell r="AO21"/>
          <cell r="AP21" t="str">
            <v>0,01%-4,99% in meno</v>
          </cell>
          <cell r="AQ21">
            <v>1</v>
          </cell>
          <cell r="AR21"/>
          <cell r="AS21" t="str">
            <v>nella norma</v>
          </cell>
          <cell r="AT21">
            <v>0</v>
          </cell>
          <cell r="AU21">
            <v>6</v>
          </cell>
        </row>
        <row r="22">
          <cell r="B22">
            <v>520322</v>
          </cell>
          <cell r="C22" t="str">
            <v>Centro polidiagnostico Napoli Srl</v>
          </cell>
          <cell r="D22">
            <v>11</v>
          </cell>
          <cell r="E22" t="str">
            <v xml:space="preserve">LABORATORIO </v>
          </cell>
          <cell r="F22"/>
          <cell r="G22" t="str">
            <v>&gt;50%</v>
          </cell>
          <cell r="H22">
            <v>3</v>
          </cell>
          <cell r="I22"/>
          <cell r="J22" t="str">
            <v>si</v>
          </cell>
          <cell r="K22">
            <v>3</v>
          </cell>
          <cell r="L22"/>
          <cell r="M22">
            <v>12</v>
          </cell>
          <cell r="N22">
            <v>13</v>
          </cell>
          <cell r="O22">
            <v>0.92307692307692313</v>
          </cell>
          <cell r="P22">
            <v>2</v>
          </cell>
          <cell r="Q22"/>
          <cell r="R22">
            <v>7</v>
          </cell>
          <cell r="S22">
            <v>12</v>
          </cell>
          <cell r="T22">
            <v>0.58333333333333337</v>
          </cell>
          <cell r="U22">
            <v>2</v>
          </cell>
          <cell r="V22"/>
          <cell r="W22" t="str">
            <v>si</v>
          </cell>
          <cell r="X22">
            <v>1</v>
          </cell>
          <cell r="Y22"/>
          <cell r="Z22">
            <v>0</v>
          </cell>
          <cell r="AA22">
            <v>562511</v>
          </cell>
          <cell r="AB22">
            <v>0</v>
          </cell>
          <cell r="AC22">
            <v>-1</v>
          </cell>
          <cell r="AD22"/>
          <cell r="AE22">
            <v>47198</v>
          </cell>
          <cell r="AF22">
            <v>-1</v>
          </cell>
          <cell r="AG22"/>
          <cell r="AH22">
            <v>278</v>
          </cell>
          <cell r="AI22">
            <v>3</v>
          </cell>
          <cell r="AJ22"/>
          <cell r="AK22"/>
          <cell r="AL22"/>
          <cell r="AM22"/>
          <cell r="AN22">
            <v>0</v>
          </cell>
          <cell r="AO22"/>
          <cell r="AP22" t="str">
            <v>5-10% in meno</v>
          </cell>
          <cell r="AQ22">
            <v>2</v>
          </cell>
          <cell r="AR22"/>
          <cell r="AS22" t="str">
            <v>nella norma</v>
          </cell>
          <cell r="AT22">
            <v>0</v>
          </cell>
          <cell r="AU22">
            <v>14</v>
          </cell>
        </row>
        <row r="23">
          <cell r="B23">
            <v>520323</v>
          </cell>
          <cell r="C23" t="str">
            <v>San Giovanni srl lab.</v>
          </cell>
          <cell r="D23">
            <v>11</v>
          </cell>
          <cell r="E23" t="str">
            <v xml:space="preserve">LABORATORIO </v>
          </cell>
          <cell r="F23"/>
          <cell r="G23" t="str">
            <v>&gt;50%</v>
          </cell>
          <cell r="H23">
            <v>3</v>
          </cell>
          <cell r="I23"/>
          <cell r="J23" t="str">
            <v>SI</v>
          </cell>
          <cell r="K23">
            <v>3</v>
          </cell>
          <cell r="L23"/>
          <cell r="M23"/>
          <cell r="N23"/>
          <cell r="O23">
            <v>0</v>
          </cell>
          <cell r="P23"/>
          <cell r="Q23"/>
          <cell r="R23"/>
          <cell r="S23"/>
          <cell r="T23">
            <v>0</v>
          </cell>
          <cell r="U23"/>
          <cell r="V23"/>
          <cell r="W23" t="str">
            <v>NO</v>
          </cell>
          <cell r="X23">
            <v>0</v>
          </cell>
          <cell r="Y23"/>
          <cell r="Z23">
            <v>0</v>
          </cell>
          <cell r="AA23">
            <v>403462</v>
          </cell>
          <cell r="AB23">
            <v>0</v>
          </cell>
          <cell r="AC23">
            <v>-1</v>
          </cell>
          <cell r="AD23"/>
          <cell r="AE23">
            <v>145090</v>
          </cell>
          <cell r="AF23">
            <v>0</v>
          </cell>
          <cell r="AG23"/>
          <cell r="AH23">
            <v>277</v>
          </cell>
          <cell r="AI23">
            <v>3</v>
          </cell>
          <cell r="AJ23"/>
          <cell r="AK23"/>
          <cell r="AL23"/>
          <cell r="AM23"/>
          <cell r="AN23">
            <v>0</v>
          </cell>
          <cell r="AO23"/>
          <cell r="AP23" t="str">
            <v>0,01%-4,99% in meno</v>
          </cell>
          <cell r="AQ23">
            <v>1</v>
          </cell>
          <cell r="AR23"/>
          <cell r="AS23" t="str">
            <v>nella norma</v>
          </cell>
          <cell r="AT23">
            <v>0</v>
          </cell>
          <cell r="AU23">
            <v>9</v>
          </cell>
        </row>
        <row r="24">
          <cell r="B24">
            <v>520328</v>
          </cell>
          <cell r="C24" t="str">
            <v xml:space="preserve">LABOR.  ANALISI CHIM. E CLIN. NOVIELLO LUIGI  C.  S.N.C. </v>
          </cell>
          <cell r="D24">
            <v>11</v>
          </cell>
          <cell r="E24" t="str">
            <v xml:space="preserve">LABORATORIO </v>
          </cell>
          <cell r="F24" t="str">
            <v xml:space="preserve">DAL 15/02/2023 in AGG317 </v>
          </cell>
          <cell r="G24"/>
          <cell r="H24"/>
          <cell r="I24"/>
          <cell r="J24"/>
          <cell r="K24"/>
          <cell r="L24"/>
          <cell r="M24"/>
          <cell r="N24"/>
          <cell r="O24">
            <v>0</v>
          </cell>
          <cell r="P24"/>
          <cell r="Q24"/>
          <cell r="R24"/>
          <cell r="S24"/>
          <cell r="T24">
            <v>0</v>
          </cell>
          <cell r="U24"/>
          <cell r="V24"/>
          <cell r="W24"/>
          <cell r="X24"/>
          <cell r="Y24"/>
          <cell r="Z24">
            <v>0</v>
          </cell>
          <cell r="AA24">
            <v>0</v>
          </cell>
          <cell r="AB24">
            <v>0</v>
          </cell>
          <cell r="AC24"/>
          <cell r="AD24"/>
          <cell r="AE24">
            <v>0</v>
          </cell>
          <cell r="AF24">
            <v>-1</v>
          </cell>
          <cell r="AG24"/>
          <cell r="AH24" t="e">
            <v>#N/A</v>
          </cell>
          <cell r="AI24"/>
          <cell r="AJ24"/>
          <cell r="AK24"/>
          <cell r="AL24"/>
          <cell r="AM24"/>
          <cell r="AN24">
            <v>0</v>
          </cell>
          <cell r="AO24"/>
          <cell r="AP24" t="str">
            <v>&gt;= al v.m.</v>
          </cell>
          <cell r="AQ24">
            <v>0</v>
          </cell>
          <cell r="AR24"/>
          <cell r="AS24" t="str">
            <v>nella norma</v>
          </cell>
          <cell r="AT24">
            <v>0</v>
          </cell>
          <cell r="AU24">
            <v>-1</v>
          </cell>
        </row>
        <row r="25">
          <cell r="B25">
            <v>520329</v>
          </cell>
          <cell r="C25" t="str">
            <v>LABORATORIO  ANALISI CLINICHE  &lt;&lt;S.E.M.&gt;&gt;  S.N.C.</v>
          </cell>
          <cell r="D25">
            <v>11</v>
          </cell>
          <cell r="E25" t="str">
            <v xml:space="preserve">LABORATORIO </v>
          </cell>
          <cell r="F25" t="str">
            <v xml:space="preserve">dal 19.10.2022 in AGG 311 </v>
          </cell>
          <cell r="G25"/>
          <cell r="H25"/>
          <cell r="I25"/>
          <cell r="J25"/>
          <cell r="K25"/>
          <cell r="L25"/>
          <cell r="M25"/>
          <cell r="N25"/>
          <cell r="O25">
            <v>0</v>
          </cell>
          <cell r="P25"/>
          <cell r="Q25"/>
          <cell r="R25"/>
          <cell r="S25"/>
          <cell r="T25">
            <v>0</v>
          </cell>
          <cell r="U25"/>
          <cell r="V25"/>
          <cell r="W25"/>
          <cell r="X25"/>
          <cell r="Y25"/>
          <cell r="Z25">
            <v>0</v>
          </cell>
          <cell r="AA25">
            <v>0</v>
          </cell>
          <cell r="AB25">
            <v>0</v>
          </cell>
          <cell r="AC25"/>
          <cell r="AD25"/>
          <cell r="AE25">
            <v>0</v>
          </cell>
          <cell r="AF25">
            <v>-1</v>
          </cell>
          <cell r="AG25"/>
          <cell r="AH25" t="e">
            <v>#N/A</v>
          </cell>
          <cell r="AI25"/>
          <cell r="AJ25"/>
          <cell r="AK25"/>
          <cell r="AL25"/>
          <cell r="AM25"/>
          <cell r="AN25">
            <v>0</v>
          </cell>
          <cell r="AO25"/>
          <cell r="AP25" t="str">
            <v>&gt;= al v.m.</v>
          </cell>
          <cell r="AQ25">
            <v>0</v>
          </cell>
          <cell r="AR25"/>
          <cell r="AS25" t="str">
            <v>nella norma</v>
          </cell>
          <cell r="AT25">
            <v>0</v>
          </cell>
          <cell r="AU25">
            <v>-1</v>
          </cell>
        </row>
        <row r="26">
          <cell r="B26">
            <v>520333</v>
          </cell>
          <cell r="C26" t="str">
            <v>CLINICA VESUVIO S.R.L</v>
          </cell>
          <cell r="D26">
            <v>11</v>
          </cell>
          <cell r="E26" t="str">
            <v xml:space="preserve">LABORATORIO </v>
          </cell>
          <cell r="F26"/>
          <cell r="G26" t="str">
            <v>&gt;50%</v>
          </cell>
          <cell r="H26">
            <v>3</v>
          </cell>
          <cell r="I26"/>
          <cell r="J26" t="str">
            <v>SI</v>
          </cell>
          <cell r="K26">
            <v>3</v>
          </cell>
          <cell r="L26"/>
          <cell r="M26">
            <v>4</v>
          </cell>
          <cell r="N26">
            <v>5</v>
          </cell>
          <cell r="O26">
            <v>0.8</v>
          </cell>
          <cell r="P26">
            <v>2</v>
          </cell>
          <cell r="Q26"/>
          <cell r="R26">
            <v>4</v>
          </cell>
          <cell r="S26">
            <v>4</v>
          </cell>
          <cell r="T26">
            <v>1</v>
          </cell>
          <cell r="U26">
            <v>2</v>
          </cell>
          <cell r="V26"/>
          <cell r="W26" t="str">
            <v>NO</v>
          </cell>
          <cell r="X26">
            <v>0</v>
          </cell>
          <cell r="Y26"/>
          <cell r="Z26">
            <v>18962.529000000664</v>
          </cell>
          <cell r="AA26">
            <v>89682</v>
          </cell>
          <cell r="AB26">
            <v>0.21144186124306621</v>
          </cell>
          <cell r="AC26">
            <v>3</v>
          </cell>
          <cell r="AD26"/>
          <cell r="AE26">
            <v>38673</v>
          </cell>
          <cell r="AF26">
            <v>-1</v>
          </cell>
          <cell r="AG26"/>
          <cell r="AH26">
            <v>162</v>
          </cell>
          <cell r="AI26">
            <v>1</v>
          </cell>
          <cell r="AJ26"/>
          <cell r="AK26"/>
          <cell r="AL26"/>
          <cell r="AM26"/>
          <cell r="AN26">
            <v>0</v>
          </cell>
          <cell r="AO26"/>
          <cell r="AP26" t="str">
            <v>0,01%-4,99% in meno</v>
          </cell>
          <cell r="AQ26">
            <v>1</v>
          </cell>
          <cell r="AR26"/>
          <cell r="AS26" t="str">
            <v>nella norma</v>
          </cell>
          <cell r="AT26">
            <v>0</v>
          </cell>
          <cell r="AU26">
            <v>14</v>
          </cell>
        </row>
        <row r="27">
          <cell r="B27">
            <v>530372</v>
          </cell>
          <cell r="C27" t="str">
            <v>CENTRO MEDICO NAZIONALE</v>
          </cell>
          <cell r="D27">
            <v>11</v>
          </cell>
          <cell r="E27" t="str">
            <v xml:space="preserve">LABORATORIO </v>
          </cell>
          <cell r="F27"/>
          <cell r="G27" t="str">
            <v>&gt;50%</v>
          </cell>
          <cell r="H27">
            <v>3</v>
          </cell>
          <cell r="I27"/>
          <cell r="J27" t="str">
            <v>SI</v>
          </cell>
          <cell r="K27">
            <v>3</v>
          </cell>
          <cell r="L27"/>
          <cell r="M27">
            <v>5</v>
          </cell>
          <cell r="N27">
            <v>7</v>
          </cell>
          <cell r="O27">
            <v>0.7142857142857143</v>
          </cell>
          <cell r="P27">
            <v>0</v>
          </cell>
          <cell r="Q27"/>
          <cell r="R27">
            <v>4</v>
          </cell>
          <cell r="S27">
            <v>5</v>
          </cell>
          <cell r="T27">
            <v>0.8</v>
          </cell>
          <cell r="U27">
            <v>2</v>
          </cell>
          <cell r="V27"/>
          <cell r="W27" t="str">
            <v>NO</v>
          </cell>
          <cell r="X27">
            <v>0</v>
          </cell>
          <cell r="Y27"/>
          <cell r="Z27">
            <v>0</v>
          </cell>
          <cell r="AA27">
            <v>160622</v>
          </cell>
          <cell r="AB27">
            <v>0</v>
          </cell>
          <cell r="AC27">
            <v>-1</v>
          </cell>
          <cell r="AD27"/>
          <cell r="AE27">
            <v>55369</v>
          </cell>
          <cell r="AF27">
            <v>-1</v>
          </cell>
          <cell r="AG27"/>
          <cell r="AH27">
            <v>228</v>
          </cell>
          <cell r="AI27">
            <v>3</v>
          </cell>
          <cell r="AJ27"/>
          <cell r="AK27"/>
          <cell r="AL27"/>
          <cell r="AM27"/>
          <cell r="AN27">
            <v>0</v>
          </cell>
          <cell r="AO27"/>
          <cell r="AP27" t="str">
            <v>&gt;= al v.m.</v>
          </cell>
          <cell r="AQ27">
            <v>0</v>
          </cell>
          <cell r="AR27"/>
          <cell r="AS27" t="str">
            <v>nella norma</v>
          </cell>
          <cell r="AT27">
            <v>0</v>
          </cell>
          <cell r="AU27">
            <v>9</v>
          </cell>
        </row>
        <row r="28">
          <cell r="B28">
            <v>530379</v>
          </cell>
          <cell r="C28" t="str">
            <v>L.A.C. DI DE MASI ALESSANDRA E C. S.A.S.</v>
          </cell>
          <cell r="D28">
            <v>11</v>
          </cell>
          <cell r="E28" t="str">
            <v xml:space="preserve">LABORATORIO </v>
          </cell>
          <cell r="F28"/>
          <cell r="G28" t="str">
            <v>&gt;50%</v>
          </cell>
          <cell r="H28">
            <v>3</v>
          </cell>
          <cell r="I28"/>
          <cell r="J28" t="str">
            <v>SI</v>
          </cell>
          <cell r="K28">
            <v>3</v>
          </cell>
          <cell r="L28"/>
          <cell r="M28">
            <v>4</v>
          </cell>
          <cell r="N28">
            <v>5</v>
          </cell>
          <cell r="O28">
            <v>0.8</v>
          </cell>
          <cell r="P28">
            <v>2</v>
          </cell>
          <cell r="Q28"/>
          <cell r="R28">
            <v>3</v>
          </cell>
          <cell r="S28">
            <v>5</v>
          </cell>
          <cell r="T28">
            <v>0.6</v>
          </cell>
          <cell r="U28">
            <v>2</v>
          </cell>
          <cell r="V28"/>
          <cell r="W28" t="str">
            <v>NO</v>
          </cell>
          <cell r="X28">
            <v>0</v>
          </cell>
          <cell r="Y28"/>
          <cell r="Z28">
            <v>7200.8470000186644</v>
          </cell>
          <cell r="AA28">
            <v>217113</v>
          </cell>
          <cell r="AB28">
            <v>3.3166355768740996E-2</v>
          </cell>
          <cell r="AC28">
            <v>1</v>
          </cell>
          <cell r="AD28"/>
          <cell r="AE28">
            <v>77171</v>
          </cell>
          <cell r="AF28">
            <v>0</v>
          </cell>
          <cell r="AG28"/>
          <cell r="AH28">
            <v>222</v>
          </cell>
          <cell r="AI28">
            <v>3</v>
          </cell>
          <cell r="AJ28"/>
          <cell r="AK28"/>
          <cell r="AL28"/>
          <cell r="AM28"/>
          <cell r="AN28">
            <v>0</v>
          </cell>
          <cell r="AO28"/>
          <cell r="AP28" t="str">
            <v>&gt;10% in meno</v>
          </cell>
          <cell r="AQ28">
            <v>3</v>
          </cell>
          <cell r="AR28"/>
          <cell r="AS28" t="str">
            <v>nella norma</v>
          </cell>
          <cell r="AT28">
            <v>0</v>
          </cell>
          <cell r="AU28">
            <v>17</v>
          </cell>
        </row>
        <row r="29">
          <cell r="B29" t="str">
            <v>AGG300</v>
          </cell>
          <cell r="C29" t="str">
            <v>INNOVALABSCARL</v>
          </cell>
          <cell r="D29">
            <v>11</v>
          </cell>
          <cell r="E29" t="str">
            <v xml:space="preserve">LABORATORIO </v>
          </cell>
          <cell r="F29"/>
          <cell r="G29" t="str">
            <v>&gt;50%</v>
          </cell>
          <cell r="H29">
            <v>3</v>
          </cell>
          <cell r="I29"/>
          <cell r="J29" t="str">
            <v>SI</v>
          </cell>
          <cell r="K29">
            <v>3</v>
          </cell>
          <cell r="L29"/>
          <cell r="M29">
            <v>25</v>
          </cell>
          <cell r="N29">
            <v>28</v>
          </cell>
          <cell r="O29">
            <v>0.8928571428571429</v>
          </cell>
          <cell r="P29">
            <v>2</v>
          </cell>
          <cell r="Q29"/>
          <cell r="R29">
            <v>17</v>
          </cell>
          <cell r="S29">
            <v>25</v>
          </cell>
          <cell r="T29">
            <v>0.68</v>
          </cell>
          <cell r="U29">
            <v>2</v>
          </cell>
          <cell r="V29"/>
          <cell r="W29" t="str">
            <v>NO</v>
          </cell>
          <cell r="X29">
            <v>0</v>
          </cell>
          <cell r="Y29"/>
          <cell r="Z29">
            <v>29662.154000013834</v>
          </cell>
          <cell r="AA29">
            <v>1052095</v>
          </cell>
          <cell r="AB29">
            <v>2.8193417894785008E-2</v>
          </cell>
          <cell r="AC29">
            <v>1</v>
          </cell>
          <cell r="AD29"/>
          <cell r="AE29">
            <v>67024</v>
          </cell>
          <cell r="AF29">
            <v>-1</v>
          </cell>
          <cell r="AG29"/>
          <cell r="AH29">
            <v>231</v>
          </cell>
          <cell r="AI29">
            <v>3</v>
          </cell>
          <cell r="AJ29"/>
          <cell r="AK29"/>
          <cell r="AL29"/>
          <cell r="AM29"/>
          <cell r="AN29">
            <v>0</v>
          </cell>
          <cell r="AO29"/>
          <cell r="AP29" t="str">
            <v>&gt;= al v.m.</v>
          </cell>
          <cell r="AQ29">
            <v>0</v>
          </cell>
          <cell r="AR29"/>
          <cell r="AS29" t="str">
            <v>nella norma</v>
          </cell>
          <cell r="AT29">
            <v>0</v>
          </cell>
          <cell r="AU29">
            <v>13</v>
          </cell>
        </row>
        <row r="30">
          <cell r="B30" t="str">
            <v>AGG301</v>
          </cell>
          <cell r="C30" t="str">
            <v>Cerba Healthcare Campania - Rete Lab</v>
          </cell>
          <cell r="D30" t="str">
            <v>11</v>
          </cell>
          <cell r="E30" t="str">
            <v xml:space="preserve">LABORATORIO </v>
          </cell>
          <cell r="F30"/>
          <cell r="G30" t="str">
            <v>&gt;50%</v>
          </cell>
          <cell r="H30">
            <v>3</v>
          </cell>
          <cell r="I30"/>
          <cell r="J30" t="str">
            <v>SI</v>
          </cell>
          <cell r="K30">
            <v>3</v>
          </cell>
          <cell r="L30"/>
          <cell r="M30">
            <v>55</v>
          </cell>
          <cell r="N30">
            <v>55</v>
          </cell>
          <cell r="O30">
            <v>1</v>
          </cell>
          <cell r="P30">
            <v>2</v>
          </cell>
          <cell r="Q30"/>
          <cell r="R30">
            <v>43</v>
          </cell>
          <cell r="S30">
            <v>55</v>
          </cell>
          <cell r="T30">
            <v>0.78181818181818186</v>
          </cell>
          <cell r="U30">
            <v>2</v>
          </cell>
          <cell r="V30"/>
          <cell r="W30" t="str">
            <v>SI</v>
          </cell>
          <cell r="X30">
            <v>1</v>
          </cell>
          <cell r="Y30"/>
          <cell r="Z30">
            <v>74577.676997577306</v>
          </cell>
          <cell r="AA30">
            <v>2130629.9033324225</v>
          </cell>
          <cell r="AB30">
            <v>3.5002642589843369E-2</v>
          </cell>
          <cell r="AC30">
            <v>1</v>
          </cell>
          <cell r="AD30"/>
          <cell r="AE30">
            <v>737621</v>
          </cell>
          <cell r="AF30">
            <v>3</v>
          </cell>
          <cell r="AG30"/>
          <cell r="AH30">
            <v>328</v>
          </cell>
          <cell r="AI30">
            <v>3</v>
          </cell>
          <cell r="AJ30"/>
          <cell r="AK30"/>
          <cell r="AL30"/>
          <cell r="AM30"/>
          <cell r="AN30">
            <v>0</v>
          </cell>
          <cell r="AO30"/>
          <cell r="AP30" t="str">
            <v>&gt;= al v.m.</v>
          </cell>
          <cell r="AQ30">
            <v>0</v>
          </cell>
          <cell r="AR30"/>
          <cell r="AS30" t="str">
            <v>nella norma</v>
          </cell>
          <cell r="AT30">
            <v>0</v>
          </cell>
          <cell r="AU30">
            <v>18</v>
          </cell>
        </row>
        <row r="31">
          <cell r="B31" t="str">
            <v>AGG302</v>
          </cell>
          <cell r="C31" t="str">
            <v>HUB &amp; LABS SCARL</v>
          </cell>
          <cell r="D31">
            <v>11</v>
          </cell>
          <cell r="E31" t="str">
            <v xml:space="preserve">LABORATORIO </v>
          </cell>
          <cell r="F31"/>
          <cell r="G31" t="str">
            <v>&gt;50%</v>
          </cell>
          <cell r="H31">
            <v>3</v>
          </cell>
          <cell r="I31"/>
          <cell r="J31" t="str">
            <v>SI</v>
          </cell>
          <cell r="K31">
            <v>3</v>
          </cell>
          <cell r="L31"/>
          <cell r="M31">
            <v>12</v>
          </cell>
          <cell r="N31">
            <v>14</v>
          </cell>
          <cell r="O31">
            <v>0.8571428571428571</v>
          </cell>
          <cell r="P31">
            <v>2</v>
          </cell>
          <cell r="Q31"/>
          <cell r="R31">
            <v>10</v>
          </cell>
          <cell r="S31">
            <v>12</v>
          </cell>
          <cell r="T31">
            <v>0.83333333333333337</v>
          </cell>
          <cell r="U31">
            <v>2</v>
          </cell>
          <cell r="V31"/>
          <cell r="W31" t="str">
            <v>NO</v>
          </cell>
          <cell r="X31">
            <v>0</v>
          </cell>
          <cell r="Y31"/>
          <cell r="Z31">
            <v>0</v>
          </cell>
          <cell r="AA31">
            <v>1632475.7058308171</v>
          </cell>
          <cell r="AB31">
            <v>0</v>
          </cell>
          <cell r="AC31">
            <v>-1</v>
          </cell>
          <cell r="AD31"/>
          <cell r="AE31">
            <v>480301</v>
          </cell>
          <cell r="AF31">
            <v>2</v>
          </cell>
          <cell r="AG31"/>
          <cell r="AH31">
            <v>301</v>
          </cell>
          <cell r="AI31">
            <v>3</v>
          </cell>
          <cell r="AJ31"/>
          <cell r="AK31"/>
          <cell r="AL31"/>
          <cell r="AM31"/>
          <cell r="AN31">
            <v>0</v>
          </cell>
          <cell r="AO31"/>
          <cell r="AP31" t="str">
            <v>0,01%-4,99% in meno</v>
          </cell>
          <cell r="AQ31">
            <v>1</v>
          </cell>
          <cell r="AR31"/>
          <cell r="AS31" t="str">
            <v>nella norma</v>
          </cell>
          <cell r="AT31">
            <v>0</v>
          </cell>
          <cell r="AU31">
            <v>15</v>
          </cell>
        </row>
        <row r="32">
          <cell r="B32" t="str">
            <v>AGG305</v>
          </cell>
          <cell r="C32" t="str">
            <v xml:space="preserve">Istituto Diagnostico Varelli </v>
          </cell>
          <cell r="D32" t="str">
            <v>11</v>
          </cell>
          <cell r="E32" t="str">
            <v xml:space="preserve">LABORATORIO </v>
          </cell>
          <cell r="F32"/>
          <cell r="G32" t="str">
            <v>&gt;50%</v>
          </cell>
          <cell r="H32">
            <v>3</v>
          </cell>
          <cell r="I32"/>
          <cell r="J32" t="str">
            <v>SI</v>
          </cell>
          <cell r="K32">
            <v>3</v>
          </cell>
          <cell r="L32"/>
          <cell r="M32">
            <v>40</v>
          </cell>
          <cell r="N32">
            <v>43</v>
          </cell>
          <cell r="O32">
            <v>0.93023255813953487</v>
          </cell>
          <cell r="P32">
            <v>2</v>
          </cell>
          <cell r="Q32"/>
          <cell r="R32">
            <v>31</v>
          </cell>
          <cell r="S32">
            <v>40</v>
          </cell>
          <cell r="T32">
            <v>0.77500000000000002</v>
          </cell>
          <cell r="U32">
            <v>2</v>
          </cell>
          <cell r="V32"/>
          <cell r="W32" t="str">
            <v>SI</v>
          </cell>
          <cell r="X32">
            <v>1</v>
          </cell>
          <cell r="Y32"/>
          <cell r="Z32">
            <v>237975.12838000106</v>
          </cell>
          <cell r="AA32">
            <v>2918485.6749999998</v>
          </cell>
          <cell r="AB32">
            <v>8.1540618965005224E-2</v>
          </cell>
          <cell r="AC32">
            <v>2</v>
          </cell>
          <cell r="AD32"/>
          <cell r="AE32">
            <v>1026595</v>
          </cell>
          <cell r="AF32">
            <v>3</v>
          </cell>
          <cell r="AG32"/>
          <cell r="AH32">
            <v>263</v>
          </cell>
          <cell r="AI32">
            <v>3</v>
          </cell>
          <cell r="AJ32"/>
          <cell r="AK32"/>
          <cell r="AL32"/>
          <cell r="AM32"/>
          <cell r="AN32">
            <v>0</v>
          </cell>
          <cell r="AO32"/>
          <cell r="AP32" t="str">
            <v>&gt;= al v.m.</v>
          </cell>
          <cell r="AQ32">
            <v>0</v>
          </cell>
          <cell r="AR32"/>
          <cell r="AS32" t="str">
            <v>nella norma</v>
          </cell>
          <cell r="AT32">
            <v>0</v>
          </cell>
          <cell r="AU32">
            <v>19</v>
          </cell>
        </row>
        <row r="33">
          <cell r="B33" t="str">
            <v>AGG306</v>
          </cell>
          <cell r="C33" t="str">
            <v>DIAGNOSTICLAB 2.0</v>
          </cell>
          <cell r="D33">
            <v>11</v>
          </cell>
          <cell r="E33" t="str">
            <v xml:space="preserve">LABORATORIO </v>
          </cell>
          <cell r="F33"/>
          <cell r="G33" t="str">
            <v>&gt;50%</v>
          </cell>
          <cell r="H33">
            <v>3</v>
          </cell>
          <cell r="I33"/>
          <cell r="J33" t="str">
            <v>SI</v>
          </cell>
          <cell r="K33">
            <v>3</v>
          </cell>
          <cell r="L33"/>
          <cell r="M33">
            <v>13</v>
          </cell>
          <cell r="N33">
            <v>13</v>
          </cell>
          <cell r="O33">
            <v>1</v>
          </cell>
          <cell r="P33">
            <v>2</v>
          </cell>
          <cell r="Q33"/>
          <cell r="R33">
            <v>7</v>
          </cell>
          <cell r="S33">
            <v>13</v>
          </cell>
          <cell r="T33">
            <v>0.53846153846153844</v>
          </cell>
          <cell r="U33">
            <v>2</v>
          </cell>
          <cell r="V33"/>
          <cell r="W33" t="str">
            <v>NO</v>
          </cell>
          <cell r="X33">
            <v>0</v>
          </cell>
          <cell r="Y33"/>
          <cell r="Z33">
            <v>36965.532000016537</v>
          </cell>
          <cell r="AA33">
            <v>413543</v>
          </cell>
          <cell r="AB33">
            <v>8.9387396232112587E-2</v>
          </cell>
          <cell r="AC33">
            <v>2</v>
          </cell>
          <cell r="AD33"/>
          <cell r="AE33">
            <v>154154</v>
          </cell>
          <cell r="AF33">
            <v>0</v>
          </cell>
          <cell r="AG33"/>
          <cell r="AH33">
            <v>171</v>
          </cell>
          <cell r="AI33">
            <v>1</v>
          </cell>
          <cell r="AJ33"/>
          <cell r="AK33"/>
          <cell r="AL33"/>
          <cell r="AM33"/>
          <cell r="AN33">
            <v>0</v>
          </cell>
          <cell r="AO33"/>
          <cell r="AP33" t="str">
            <v>0,01%-4,99% in meno</v>
          </cell>
          <cell r="AQ33">
            <v>1</v>
          </cell>
          <cell r="AR33"/>
          <cell r="AS33" t="str">
            <v>nella norma</v>
          </cell>
          <cell r="AT33">
            <v>0</v>
          </cell>
          <cell r="AU33">
            <v>14</v>
          </cell>
        </row>
        <row r="34">
          <cell r="B34" t="str">
            <v>AGG307</v>
          </cell>
          <cell r="C34" t="str">
            <v>BIO4LAB SCARL</v>
          </cell>
          <cell r="D34">
            <v>11</v>
          </cell>
          <cell r="E34" t="str">
            <v xml:space="preserve">LABORATORIO </v>
          </cell>
          <cell r="F34"/>
          <cell r="G34" t="str">
            <v>&gt;50%</v>
          </cell>
          <cell r="H34">
            <v>3</v>
          </cell>
          <cell r="I34"/>
          <cell r="J34" t="str">
            <v>SI</v>
          </cell>
          <cell r="K34">
            <v>3</v>
          </cell>
          <cell r="L34"/>
          <cell r="M34">
            <v>10</v>
          </cell>
          <cell r="N34">
            <v>2</v>
          </cell>
          <cell r="O34">
            <v>5</v>
          </cell>
          <cell r="P34">
            <v>2</v>
          </cell>
          <cell r="Q34"/>
          <cell r="R34">
            <v>7</v>
          </cell>
          <cell r="S34">
            <v>10</v>
          </cell>
          <cell r="T34">
            <v>0.7</v>
          </cell>
          <cell r="U34">
            <v>2</v>
          </cell>
          <cell r="V34"/>
          <cell r="W34" t="str">
            <v>NO</v>
          </cell>
          <cell r="X34">
            <v>0</v>
          </cell>
          <cell r="Y34"/>
          <cell r="Z34">
            <v>0</v>
          </cell>
          <cell r="AA34">
            <v>624681</v>
          </cell>
          <cell r="AB34">
            <v>0</v>
          </cell>
          <cell r="AC34">
            <v>-1</v>
          </cell>
          <cell r="AD34"/>
          <cell r="AE34">
            <v>199885</v>
          </cell>
          <cell r="AF34">
            <v>0</v>
          </cell>
          <cell r="AG34"/>
          <cell r="AH34">
            <v>252</v>
          </cell>
          <cell r="AI34">
            <v>3</v>
          </cell>
          <cell r="AJ34"/>
          <cell r="AK34"/>
          <cell r="AL34"/>
          <cell r="AM34"/>
          <cell r="AN34">
            <v>0</v>
          </cell>
          <cell r="AO34"/>
          <cell r="AP34" t="str">
            <v>0,01%-4,99% in meno</v>
          </cell>
          <cell r="AQ34">
            <v>1</v>
          </cell>
          <cell r="AR34"/>
          <cell r="AS34" t="str">
            <v>nella norma</v>
          </cell>
          <cell r="AT34">
            <v>0</v>
          </cell>
          <cell r="AU34">
            <v>13</v>
          </cell>
        </row>
        <row r="35">
          <cell r="B35" t="str">
            <v>AGG308</v>
          </cell>
          <cell r="C35" t="str">
            <v>Consorzio Ilab</v>
          </cell>
          <cell r="D35">
            <v>11</v>
          </cell>
          <cell r="E35" t="str">
            <v xml:space="preserve">LABORATORIO </v>
          </cell>
          <cell r="F35"/>
          <cell r="G35" t="str">
            <v>&gt;50%</v>
          </cell>
          <cell r="H35">
            <v>3</v>
          </cell>
          <cell r="I35"/>
          <cell r="J35" t="str">
            <v>si</v>
          </cell>
          <cell r="K35">
            <v>3</v>
          </cell>
          <cell r="L35"/>
          <cell r="M35">
            <v>7</v>
          </cell>
          <cell r="N35">
            <v>8</v>
          </cell>
          <cell r="O35">
            <v>0.875</v>
          </cell>
          <cell r="P35">
            <v>2</v>
          </cell>
          <cell r="Q35"/>
          <cell r="R35">
            <v>2</v>
          </cell>
          <cell r="S35">
            <v>7</v>
          </cell>
          <cell r="T35">
            <v>0.2857142857142857</v>
          </cell>
          <cell r="U35">
            <v>1</v>
          </cell>
          <cell r="V35"/>
          <cell r="W35" t="str">
            <v>NO</v>
          </cell>
          <cell r="X35">
            <v>0</v>
          </cell>
          <cell r="Y35"/>
          <cell r="Z35">
            <v>0</v>
          </cell>
          <cell r="AA35">
            <v>656986.13200000382</v>
          </cell>
          <cell r="AB35">
            <v>0</v>
          </cell>
          <cell r="AC35">
            <v>-1</v>
          </cell>
          <cell r="AD35"/>
          <cell r="AE35">
            <v>215170</v>
          </cell>
          <cell r="AF35">
            <v>1</v>
          </cell>
          <cell r="AG35"/>
          <cell r="AH35">
            <v>263</v>
          </cell>
          <cell r="AI35">
            <v>3</v>
          </cell>
          <cell r="AJ35"/>
          <cell r="AK35"/>
          <cell r="AL35"/>
          <cell r="AM35"/>
          <cell r="AN35">
            <v>0</v>
          </cell>
          <cell r="AO35"/>
          <cell r="AP35" t="str">
            <v>5-10% in meno</v>
          </cell>
          <cell r="AQ35">
            <v>2</v>
          </cell>
          <cell r="AR35"/>
          <cell r="AS35" t="str">
            <v>nella norma</v>
          </cell>
          <cell r="AT35">
            <v>0</v>
          </cell>
          <cell r="AU35">
            <v>14</v>
          </cell>
        </row>
        <row r="36">
          <cell r="B36" t="str">
            <v>AGG310</v>
          </cell>
          <cell r="C36" t="str">
            <v>DIAGNOSTICA TERRITORIALE S.C.A.R.L.</v>
          </cell>
          <cell r="D36">
            <v>11</v>
          </cell>
          <cell r="E36" t="str">
            <v xml:space="preserve">LABORATORIO </v>
          </cell>
          <cell r="F36"/>
          <cell r="G36" t="str">
            <v>&gt;50%</v>
          </cell>
          <cell r="H36">
            <v>3</v>
          </cell>
          <cell r="I36"/>
          <cell r="J36" t="str">
            <v>SI</v>
          </cell>
          <cell r="K36">
            <v>3</v>
          </cell>
          <cell r="L36"/>
          <cell r="M36">
            <v>11</v>
          </cell>
          <cell r="N36">
            <v>13</v>
          </cell>
          <cell r="O36">
            <v>0.84615384615384615</v>
          </cell>
          <cell r="P36">
            <v>2</v>
          </cell>
          <cell r="Q36"/>
          <cell r="R36">
            <v>6</v>
          </cell>
          <cell r="S36">
            <v>11</v>
          </cell>
          <cell r="T36">
            <v>0.54545454545454541</v>
          </cell>
          <cell r="U36">
            <v>2</v>
          </cell>
          <cell r="V36"/>
          <cell r="W36" t="str">
            <v>SI</v>
          </cell>
          <cell r="X36">
            <v>1</v>
          </cell>
          <cell r="Y36"/>
          <cell r="Z36">
            <v>26571.661000252236</v>
          </cell>
          <cell r="AA36">
            <v>1252185.7079993219</v>
          </cell>
          <cell r="AB36">
            <v>2.1220223829823991E-2</v>
          </cell>
          <cell r="AC36">
            <v>1</v>
          </cell>
          <cell r="AD36"/>
          <cell r="AE36">
            <v>418584</v>
          </cell>
          <cell r="AF36">
            <v>2</v>
          </cell>
          <cell r="AG36"/>
          <cell r="AH36">
            <v>266</v>
          </cell>
          <cell r="AI36">
            <v>3</v>
          </cell>
          <cell r="AJ36"/>
          <cell r="AK36"/>
          <cell r="AL36"/>
          <cell r="AM36"/>
          <cell r="AN36">
            <v>0</v>
          </cell>
          <cell r="AO36"/>
          <cell r="AP36" t="str">
            <v>&gt;= al v.m.</v>
          </cell>
          <cell r="AQ36">
            <v>0</v>
          </cell>
          <cell r="AR36"/>
          <cell r="AS36" t="str">
            <v>nella norma</v>
          </cell>
          <cell r="AT36">
            <v>0</v>
          </cell>
          <cell r="AU36">
            <v>17</v>
          </cell>
        </row>
        <row r="37">
          <cell r="B37" t="str">
            <v>AGG311</v>
          </cell>
          <cell r="C37" t="str">
            <v>Lab in Progress Scarl</v>
          </cell>
          <cell r="D37">
            <v>11</v>
          </cell>
          <cell r="E37" t="str">
            <v xml:space="preserve">LABORATORIO </v>
          </cell>
          <cell r="F37"/>
          <cell r="G37" t="str">
            <v>&gt;50%</v>
          </cell>
          <cell r="H37">
            <v>3</v>
          </cell>
          <cell r="I37"/>
          <cell r="J37" t="str">
            <v>SI</v>
          </cell>
          <cell r="K37">
            <v>3</v>
          </cell>
          <cell r="L37"/>
          <cell r="M37">
            <v>17</v>
          </cell>
          <cell r="N37">
            <v>18</v>
          </cell>
          <cell r="O37">
            <v>0.94444444444444442</v>
          </cell>
          <cell r="P37">
            <v>2</v>
          </cell>
          <cell r="Q37"/>
          <cell r="R37">
            <v>15</v>
          </cell>
          <cell r="S37">
            <v>17</v>
          </cell>
          <cell r="T37">
            <v>0.88235294117647056</v>
          </cell>
          <cell r="U37">
            <v>2</v>
          </cell>
          <cell r="V37"/>
          <cell r="W37" t="str">
            <v>SI</v>
          </cell>
          <cell r="X37">
            <v>1</v>
          </cell>
          <cell r="Y37"/>
          <cell r="Z37">
            <v>80809.769835653715</v>
          </cell>
          <cell r="AA37">
            <v>3597500.1661642836</v>
          </cell>
          <cell r="AB37">
            <v>2.2462756387253896E-2</v>
          </cell>
          <cell r="AC37">
            <v>1</v>
          </cell>
          <cell r="AD37"/>
          <cell r="AE37">
            <v>1297016</v>
          </cell>
          <cell r="AF37">
            <v>3</v>
          </cell>
          <cell r="AG37"/>
          <cell r="AH37">
            <v>303</v>
          </cell>
          <cell r="AI37">
            <v>3</v>
          </cell>
          <cell r="AJ37"/>
          <cell r="AK37"/>
          <cell r="AL37"/>
          <cell r="AM37"/>
          <cell r="AN37">
            <v>0</v>
          </cell>
          <cell r="AO37"/>
          <cell r="AP37" t="str">
            <v>&gt;= al v.m.</v>
          </cell>
          <cell r="AQ37">
            <v>0</v>
          </cell>
          <cell r="AR37"/>
          <cell r="AS37" t="str">
            <v>nella norma</v>
          </cell>
          <cell r="AT37">
            <v>0</v>
          </cell>
          <cell r="AU37">
            <v>18</v>
          </cell>
        </row>
        <row r="38">
          <cell r="B38" t="str">
            <v>AGG316</v>
          </cell>
          <cell r="C38" t="str">
            <v>LABORATORIO ANALISI</v>
          </cell>
          <cell r="D38">
            <v>11</v>
          </cell>
          <cell r="E38" t="str">
            <v xml:space="preserve">LABORATORIO </v>
          </cell>
          <cell r="F38"/>
          <cell r="G38" t="str">
            <v>&gt;50%</v>
          </cell>
          <cell r="H38">
            <v>3</v>
          </cell>
          <cell r="I38"/>
          <cell r="J38" t="str">
            <v>SI</v>
          </cell>
          <cell r="K38">
            <v>3</v>
          </cell>
          <cell r="L38"/>
          <cell r="M38">
            <v>13</v>
          </cell>
          <cell r="N38">
            <v>15</v>
          </cell>
          <cell r="O38">
            <v>0.8666666666666667</v>
          </cell>
          <cell r="P38">
            <v>2</v>
          </cell>
          <cell r="Q38"/>
          <cell r="R38">
            <v>8</v>
          </cell>
          <cell r="S38">
            <v>13</v>
          </cell>
          <cell r="T38">
            <v>0.61538461538461542</v>
          </cell>
          <cell r="U38">
            <v>2</v>
          </cell>
          <cell r="V38"/>
          <cell r="W38" t="str">
            <v>NO</v>
          </cell>
          <cell r="X38">
            <v>0</v>
          </cell>
          <cell r="Y38"/>
          <cell r="Z38">
            <v>52845.824000003282</v>
          </cell>
          <cell r="AA38">
            <v>527233</v>
          </cell>
          <cell r="AB38">
            <v>0.10023239061288516</v>
          </cell>
          <cell r="AC38">
            <v>3</v>
          </cell>
          <cell r="AD38"/>
          <cell r="AE38">
            <v>197737</v>
          </cell>
          <cell r="AF38">
            <v>0</v>
          </cell>
          <cell r="AG38"/>
          <cell r="AH38">
            <v>257</v>
          </cell>
          <cell r="AI38">
            <v>3</v>
          </cell>
          <cell r="AJ38"/>
          <cell r="AK38"/>
          <cell r="AL38"/>
          <cell r="AM38"/>
          <cell r="AN38">
            <v>0</v>
          </cell>
          <cell r="AO38"/>
          <cell r="AP38" t="str">
            <v>&gt;= al v.m.</v>
          </cell>
          <cell r="AQ38">
            <v>0</v>
          </cell>
          <cell r="AR38"/>
          <cell r="AS38" t="str">
            <v>nella norma</v>
          </cell>
          <cell r="AT38">
            <v>0</v>
          </cell>
          <cell r="AU38">
            <v>16</v>
          </cell>
        </row>
        <row r="39">
          <cell r="B39" t="str">
            <v>AGG317</v>
          </cell>
          <cell r="C39" t="str">
            <v>NEAPOLIS MEDILAB SCARL</v>
          </cell>
          <cell r="D39">
            <v>11</v>
          </cell>
          <cell r="E39" t="str">
            <v xml:space="preserve">LABORATORIO </v>
          </cell>
          <cell r="F39"/>
          <cell r="G39" t="str">
            <v>&gt;50%</v>
          </cell>
          <cell r="H39">
            <v>3</v>
          </cell>
          <cell r="I39"/>
          <cell r="J39" t="str">
            <v>SI</v>
          </cell>
          <cell r="K39">
            <v>3</v>
          </cell>
          <cell r="L39"/>
          <cell r="M39">
            <v>9</v>
          </cell>
          <cell r="N39">
            <v>10</v>
          </cell>
          <cell r="O39">
            <v>0.9</v>
          </cell>
          <cell r="P39">
            <v>2</v>
          </cell>
          <cell r="Q39"/>
          <cell r="R39">
            <v>7</v>
          </cell>
          <cell r="S39">
            <v>9</v>
          </cell>
          <cell r="T39">
            <v>0.77777777777777779</v>
          </cell>
          <cell r="U39">
            <v>2</v>
          </cell>
          <cell r="V39"/>
          <cell r="W39" t="str">
            <v>NO</v>
          </cell>
          <cell r="X39">
            <v>0</v>
          </cell>
          <cell r="Y39"/>
          <cell r="Z39">
            <v>0</v>
          </cell>
          <cell r="AA39">
            <v>1447513.6173361712</v>
          </cell>
          <cell r="AB39">
            <v>0</v>
          </cell>
          <cell r="AC39">
            <v>-1</v>
          </cell>
          <cell r="AD39"/>
          <cell r="AE39">
            <v>498738</v>
          </cell>
          <cell r="AF39">
            <v>2</v>
          </cell>
          <cell r="AG39"/>
          <cell r="AH39">
            <v>294</v>
          </cell>
          <cell r="AI39">
            <v>3</v>
          </cell>
          <cell r="AJ39"/>
          <cell r="AK39"/>
          <cell r="AL39"/>
          <cell r="AM39"/>
          <cell r="AN39">
            <v>0</v>
          </cell>
          <cell r="AO39"/>
          <cell r="AP39" t="str">
            <v>&gt;= al v.m.</v>
          </cell>
          <cell r="AQ39">
            <v>0</v>
          </cell>
          <cell r="AR39"/>
          <cell r="AS39" t="str">
            <v>nella norma</v>
          </cell>
          <cell r="AT39">
            <v>0</v>
          </cell>
          <cell r="AU39">
            <v>14</v>
          </cell>
        </row>
        <row r="40">
          <cell r="B40" t="str">
            <v>AGG318</v>
          </cell>
          <cell r="C40" t="str">
            <v>OMNIALAB S.C. S.R.L. -</v>
          </cell>
          <cell r="D40">
            <v>11</v>
          </cell>
          <cell r="E40" t="str">
            <v xml:space="preserve">LABORATORIO </v>
          </cell>
          <cell r="F40" t="str">
            <v>in liquidazione dal 31/07/2023</v>
          </cell>
          <cell r="G40"/>
          <cell r="H40"/>
          <cell r="I40"/>
          <cell r="J40"/>
          <cell r="K40"/>
          <cell r="L40"/>
          <cell r="M40"/>
          <cell r="N40"/>
          <cell r="O40">
            <v>0</v>
          </cell>
          <cell r="P40"/>
          <cell r="Q40"/>
          <cell r="R40"/>
          <cell r="S40"/>
          <cell r="T40">
            <v>0</v>
          </cell>
          <cell r="U40"/>
          <cell r="V40"/>
          <cell r="W40"/>
          <cell r="X40"/>
          <cell r="Y40"/>
          <cell r="Z40">
            <v>0</v>
          </cell>
          <cell r="AA40">
            <v>287616</v>
          </cell>
          <cell r="AB40">
            <v>0</v>
          </cell>
          <cell r="AC40">
            <v>-1</v>
          </cell>
          <cell r="AD40"/>
          <cell r="AE40">
            <v>27852</v>
          </cell>
          <cell r="AF40">
            <v>-1</v>
          </cell>
          <cell r="AG40"/>
          <cell r="AH40">
            <v>145</v>
          </cell>
          <cell r="AI40">
            <v>0</v>
          </cell>
          <cell r="AJ40"/>
          <cell r="AK40"/>
          <cell r="AL40"/>
          <cell r="AM40"/>
          <cell r="AN40">
            <v>0</v>
          </cell>
          <cell r="AO40"/>
          <cell r="AP40" t="str">
            <v>5-10% in meno</v>
          </cell>
          <cell r="AQ40">
            <v>2</v>
          </cell>
          <cell r="AR40"/>
          <cell r="AS40" t="str">
            <v>nella norma</v>
          </cell>
          <cell r="AT40">
            <v>0</v>
          </cell>
          <cell r="AU40">
            <v>0</v>
          </cell>
        </row>
        <row r="41">
          <cell r="B41" t="str">
            <v>AGG319</v>
          </cell>
          <cell r="C41" t="str">
            <v>IN.VE.NA.</v>
          </cell>
          <cell r="D41">
            <v>11</v>
          </cell>
          <cell r="E41" t="str">
            <v xml:space="preserve">LABORATORIO </v>
          </cell>
          <cell r="F41"/>
          <cell r="G41" t="str">
            <v>&gt;50%</v>
          </cell>
          <cell r="H41">
            <v>3</v>
          </cell>
          <cell r="I41"/>
          <cell r="J41" t="str">
            <v>SI</v>
          </cell>
          <cell r="K41">
            <v>3</v>
          </cell>
          <cell r="L41"/>
          <cell r="M41">
            <v>9</v>
          </cell>
          <cell r="N41">
            <v>9</v>
          </cell>
          <cell r="O41">
            <v>1</v>
          </cell>
          <cell r="P41">
            <v>2</v>
          </cell>
          <cell r="Q41"/>
          <cell r="R41">
            <v>5</v>
          </cell>
          <cell r="S41">
            <v>9</v>
          </cell>
          <cell r="T41">
            <v>0.55555555555555558</v>
          </cell>
          <cell r="U41">
            <v>2</v>
          </cell>
          <cell r="V41"/>
          <cell r="W41" t="str">
            <v>NO</v>
          </cell>
          <cell r="X41">
            <v>0</v>
          </cell>
          <cell r="Y41"/>
          <cell r="Z41">
            <v>0</v>
          </cell>
          <cell r="AA41">
            <v>159696.46</v>
          </cell>
          <cell r="AB41">
            <v>0</v>
          </cell>
          <cell r="AC41">
            <v>-1</v>
          </cell>
          <cell r="AD41"/>
          <cell r="AE41">
            <v>55754</v>
          </cell>
          <cell r="AF41">
            <v>-1</v>
          </cell>
          <cell r="AG41"/>
          <cell r="AH41">
            <v>228</v>
          </cell>
          <cell r="AI41">
            <v>3</v>
          </cell>
          <cell r="AJ41"/>
          <cell r="AK41"/>
          <cell r="AL41"/>
          <cell r="AM41"/>
          <cell r="AN41">
            <v>0</v>
          </cell>
          <cell r="AO41"/>
          <cell r="AP41" t="str">
            <v>5-10% in meno</v>
          </cell>
          <cell r="AQ41">
            <v>2</v>
          </cell>
          <cell r="AR41"/>
          <cell r="AS41" t="str">
            <v>nella norma</v>
          </cell>
          <cell r="AT41">
            <v>0</v>
          </cell>
          <cell r="AU41">
            <v>13</v>
          </cell>
        </row>
        <row r="42">
          <cell r="B42" t="str">
            <v>AGG320</v>
          </cell>
          <cell r="C42" t="str">
            <v>City Lab. Scarl</v>
          </cell>
          <cell r="D42">
            <v>11</v>
          </cell>
          <cell r="E42" t="str">
            <v>Laboratorio</v>
          </cell>
          <cell r="F42"/>
          <cell r="G42" t="str">
            <v>&gt;50%</v>
          </cell>
          <cell r="H42">
            <v>3</v>
          </cell>
          <cell r="I42"/>
          <cell r="J42" t="str">
            <v xml:space="preserve">SI </v>
          </cell>
          <cell r="K42">
            <v>3</v>
          </cell>
          <cell r="L42"/>
          <cell r="M42">
            <v>13</v>
          </cell>
          <cell r="N42">
            <v>13</v>
          </cell>
          <cell r="O42">
            <v>1</v>
          </cell>
          <cell r="P42">
            <v>2</v>
          </cell>
          <cell r="Q42"/>
          <cell r="R42">
            <v>9</v>
          </cell>
          <cell r="S42">
            <v>13</v>
          </cell>
          <cell r="T42">
            <v>0.69230769230769229</v>
          </cell>
          <cell r="U42">
            <v>2</v>
          </cell>
          <cell r="V42"/>
          <cell r="W42" t="str">
            <v>NO</v>
          </cell>
          <cell r="X42">
            <v>0</v>
          </cell>
          <cell r="Y42"/>
          <cell r="Z42">
            <v>0</v>
          </cell>
          <cell r="AA42">
            <v>448103</v>
          </cell>
          <cell r="AB42">
            <v>0</v>
          </cell>
          <cell r="AC42">
            <v>-1</v>
          </cell>
          <cell r="AD42"/>
          <cell r="AE42">
            <v>135885</v>
          </cell>
          <cell r="AF42">
            <v>0</v>
          </cell>
          <cell r="AG42"/>
          <cell r="AH42">
            <v>236</v>
          </cell>
          <cell r="AI42">
            <v>3</v>
          </cell>
          <cell r="AJ42"/>
          <cell r="AK42"/>
          <cell r="AL42"/>
          <cell r="AM42"/>
          <cell r="AN42">
            <v>0</v>
          </cell>
          <cell r="AO42"/>
          <cell r="AP42" t="str">
            <v>&gt;= al v.m.</v>
          </cell>
          <cell r="AQ42">
            <v>0</v>
          </cell>
          <cell r="AR42"/>
          <cell r="AS42" t="str">
            <v>nella norma</v>
          </cell>
          <cell r="AT42">
            <v>0</v>
          </cell>
          <cell r="AU42">
            <v>12</v>
          </cell>
        </row>
        <row r="43">
          <cell r="B43" t="str">
            <v>AGG321</v>
          </cell>
          <cell r="C43" t="str">
            <v>ATI MAIELLO NEFROCENTER LAB</v>
          </cell>
          <cell r="D43">
            <v>11</v>
          </cell>
          <cell r="E43" t="str">
            <v xml:space="preserve">LABORATORIO </v>
          </cell>
          <cell r="F43"/>
          <cell r="G43" t="str">
            <v>&gt;50%</v>
          </cell>
          <cell r="H43">
            <v>3</v>
          </cell>
          <cell r="I43"/>
          <cell r="J43" t="str">
            <v>SI</v>
          </cell>
          <cell r="K43">
            <v>3</v>
          </cell>
          <cell r="L43"/>
          <cell r="M43">
            <v>13.95</v>
          </cell>
          <cell r="N43">
            <v>13.95</v>
          </cell>
          <cell r="O43">
            <v>1</v>
          </cell>
          <cell r="P43">
            <v>2</v>
          </cell>
          <cell r="Q43"/>
          <cell r="R43">
            <v>12</v>
          </cell>
          <cell r="S43">
            <v>13.95</v>
          </cell>
          <cell r="T43">
            <v>0.86021505376344087</v>
          </cell>
          <cell r="U43">
            <v>2</v>
          </cell>
          <cell r="V43"/>
          <cell r="W43" t="str">
            <v>NO</v>
          </cell>
          <cell r="X43">
            <v>0</v>
          </cell>
          <cell r="Y43"/>
          <cell r="Z43">
            <v>575809.12700004084</v>
          </cell>
          <cell r="AA43">
            <v>659699.09000000008</v>
          </cell>
          <cell r="AB43">
            <v>0.87283601831259272</v>
          </cell>
          <cell r="AC43">
            <v>3</v>
          </cell>
          <cell r="AD43"/>
          <cell r="AE43">
            <v>366038</v>
          </cell>
          <cell r="AF43">
            <v>2</v>
          </cell>
          <cell r="AG43"/>
          <cell r="AH43">
            <v>283</v>
          </cell>
          <cell r="AI43">
            <v>3</v>
          </cell>
          <cell r="AJ43"/>
          <cell r="AK43"/>
          <cell r="AL43"/>
          <cell r="AM43"/>
          <cell r="AN43">
            <v>0</v>
          </cell>
          <cell r="AO43"/>
          <cell r="AP43" t="str">
            <v>0,01%-4,99% in meno</v>
          </cell>
          <cell r="AQ43">
            <v>1</v>
          </cell>
          <cell r="AR43"/>
          <cell r="AS43" t="str">
            <v>nella norma</v>
          </cell>
          <cell r="AT43">
            <v>0</v>
          </cell>
          <cell r="AU43">
            <v>19</v>
          </cell>
        </row>
        <row r="44">
          <cell r="B44" t="str">
            <v>AMB072</v>
          </cell>
          <cell r="C44" t="str">
            <v>casa di cura villa angela</v>
          </cell>
          <cell r="D44">
            <v>11</v>
          </cell>
          <cell r="E44" t="str">
            <v xml:space="preserve">LABORATORIO </v>
          </cell>
          <cell r="F44"/>
          <cell r="G44" t="str">
            <v>&gt;50%</v>
          </cell>
          <cell r="H44">
            <v>3</v>
          </cell>
          <cell r="I44"/>
          <cell r="J44" t="str">
            <v>si</v>
          </cell>
          <cell r="K44">
            <v>3</v>
          </cell>
          <cell r="L44"/>
          <cell r="M44">
            <v>3</v>
          </cell>
          <cell r="N44">
            <v>5</v>
          </cell>
          <cell r="O44">
            <v>60</v>
          </cell>
          <cell r="P44">
            <v>0</v>
          </cell>
          <cell r="Q44"/>
          <cell r="R44">
            <v>3</v>
          </cell>
          <cell r="S44">
            <v>3</v>
          </cell>
          <cell r="T44">
            <v>100</v>
          </cell>
          <cell r="U44">
            <v>2</v>
          </cell>
          <cell r="V44"/>
          <cell r="W44" t="str">
            <v>si</v>
          </cell>
          <cell r="X44">
            <v>1</v>
          </cell>
          <cell r="Y44"/>
          <cell r="Z44">
            <v>0</v>
          </cell>
          <cell r="AA44">
            <v>40081</v>
          </cell>
          <cell r="AB44">
            <v>0</v>
          </cell>
          <cell r="AC44">
            <v>-1</v>
          </cell>
          <cell r="AD44"/>
          <cell r="AE44">
            <v>13135</v>
          </cell>
          <cell r="AF44">
            <v>-1</v>
          </cell>
          <cell r="AG44"/>
          <cell r="AH44">
            <v>236</v>
          </cell>
          <cell r="AI44">
            <v>3</v>
          </cell>
          <cell r="AJ44"/>
          <cell r="AK44"/>
          <cell r="AL44"/>
          <cell r="AM44"/>
          <cell r="AN44">
            <v>0</v>
          </cell>
          <cell r="AO44"/>
          <cell r="AP44" t="str">
            <v>&gt;= al v.m.</v>
          </cell>
          <cell r="AQ44">
            <v>0</v>
          </cell>
          <cell r="AR44"/>
          <cell r="AS44" t="str">
            <v>nella norma</v>
          </cell>
          <cell r="AT44">
            <v>0</v>
          </cell>
          <cell r="AU44">
            <v>10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Z103"/>
  <sheetViews>
    <sheetView zoomScaleNormal="100" workbookViewId="0">
      <pane xSplit="3" ySplit="5" topLeftCell="D6" activePane="bottomRight" state="frozen"/>
      <selection activeCell="J10" sqref="J10"/>
      <selection pane="topRight" activeCell="J10" sqref="J10"/>
      <selection pane="bottomLeft" activeCell="J10" sqref="J10"/>
      <selection pane="bottomRight" activeCell="M43" sqref="M43"/>
    </sheetView>
  </sheetViews>
  <sheetFormatPr defaultColWidth="8.85546875" defaultRowHeight="15" x14ac:dyDescent="0.25"/>
  <cols>
    <col min="1" max="1" width="7.85546875" style="3" bestFit="1" customWidth="1"/>
    <col min="2" max="2" width="68.5703125" style="2" bestFit="1" customWidth="1"/>
    <col min="3" max="3" width="4.7109375" style="1" customWidth="1"/>
    <col min="4" max="4" width="5.42578125" style="1" bestFit="1" customWidth="1"/>
    <col min="5" max="6" width="10.140625" style="1" bestFit="1" customWidth="1"/>
    <col min="7" max="7" width="10.140625" style="1" customWidth="1"/>
    <col min="8" max="9" width="10.140625" style="1" bestFit="1" customWidth="1"/>
    <col min="10" max="10" width="8" style="1" customWidth="1"/>
    <col min="11" max="11" width="7.85546875" style="1" bestFit="1" customWidth="1"/>
    <col min="12" max="12" width="10.140625" style="1" bestFit="1" customWidth="1"/>
    <col min="13" max="13" width="14.28515625" style="1" customWidth="1"/>
    <col min="14" max="16" width="10.140625" style="1" bestFit="1" customWidth="1"/>
    <col min="17" max="17" width="8.7109375" style="1" customWidth="1"/>
    <col min="18" max="18" width="8" style="1" bestFit="1" customWidth="1"/>
    <col min="19" max="19" width="10.140625" style="1" bestFit="1" customWidth="1"/>
    <col min="20" max="20" width="8" style="1" customWidth="1"/>
    <col min="21" max="21" width="10" style="1" customWidth="1"/>
    <col min="22" max="22" width="4.28515625" style="1" customWidth="1"/>
    <col min="23" max="23" width="4.7109375" style="1" customWidth="1"/>
    <col min="24" max="24" width="10.7109375" style="1" customWidth="1"/>
    <col min="25" max="25" width="10.140625" style="1" bestFit="1" customWidth="1"/>
    <col min="26" max="26" width="9.7109375" style="1" customWidth="1"/>
    <col min="27" max="27" width="5" style="1" bestFit="1" customWidth="1"/>
    <col min="28" max="28" width="4" style="1" customWidth="1"/>
    <col min="29" max="16384" width="8.85546875" style="1"/>
  </cols>
  <sheetData>
    <row r="1" spans="1:26" ht="31.9" customHeight="1" x14ac:dyDescent="0.35">
      <c r="A1" s="46" t="s">
        <v>69</v>
      </c>
      <c r="D1" s="45"/>
    </row>
    <row r="2" spans="1:26" ht="16.5" thickBot="1" x14ac:dyDescent="0.3">
      <c r="A2" s="44">
        <v>1</v>
      </c>
      <c r="B2" s="44">
        <v>2</v>
      </c>
      <c r="C2" s="44">
        <v>3</v>
      </c>
      <c r="D2" s="44">
        <v>4</v>
      </c>
      <c r="E2" s="44">
        <v>5</v>
      </c>
      <c r="F2" s="44">
        <v>6</v>
      </c>
      <c r="G2" s="44">
        <v>7</v>
      </c>
      <c r="H2" s="44">
        <v>8</v>
      </c>
      <c r="I2" s="44">
        <v>9</v>
      </c>
      <c r="J2" s="44">
        <v>10</v>
      </c>
      <c r="K2" s="52">
        <v>11</v>
      </c>
      <c r="L2" s="52">
        <v>12</v>
      </c>
      <c r="M2" s="52">
        <v>13</v>
      </c>
      <c r="N2" s="52">
        <v>14</v>
      </c>
      <c r="O2" s="52">
        <v>15</v>
      </c>
      <c r="P2" s="52">
        <v>16</v>
      </c>
      <c r="Q2" s="52">
        <v>17</v>
      </c>
      <c r="R2" s="43">
        <v>18</v>
      </c>
      <c r="S2" s="43">
        <v>19</v>
      </c>
      <c r="T2" s="43">
        <v>20</v>
      </c>
      <c r="U2" s="43">
        <v>21</v>
      </c>
      <c r="X2" s="42" t="s">
        <v>73</v>
      </c>
      <c r="Y2" s="41"/>
      <c r="Z2" s="41"/>
    </row>
    <row r="3" spans="1:26" ht="22.15" customHeight="1" x14ac:dyDescent="0.25">
      <c r="A3" s="38" t="s">
        <v>30</v>
      </c>
      <c r="B3" s="56" t="s">
        <v>154</v>
      </c>
      <c r="C3" s="141" t="s">
        <v>29</v>
      </c>
      <c r="D3" s="142" t="s">
        <v>34</v>
      </c>
      <c r="E3" s="143" t="s">
        <v>33</v>
      </c>
      <c r="F3" s="143" t="s">
        <v>26</v>
      </c>
      <c r="G3" s="144" t="s">
        <v>42</v>
      </c>
      <c r="H3" s="140" t="s">
        <v>32</v>
      </c>
      <c r="I3" s="116" t="s">
        <v>31</v>
      </c>
      <c r="J3" s="122" t="s">
        <v>41</v>
      </c>
      <c r="K3" s="134" t="s">
        <v>65</v>
      </c>
      <c r="L3" s="135"/>
      <c r="M3" s="136"/>
      <c r="N3" s="121" t="s">
        <v>23</v>
      </c>
      <c r="O3" s="121"/>
      <c r="P3" s="121"/>
      <c r="Q3" s="137" t="s">
        <v>37</v>
      </c>
      <c r="R3" s="128" t="s">
        <v>44</v>
      </c>
      <c r="S3" s="129"/>
      <c r="T3" s="129"/>
      <c r="U3" s="130"/>
      <c r="V3" s="34">
        <v>0.02</v>
      </c>
      <c r="X3" s="125" t="s">
        <v>22</v>
      </c>
      <c r="Y3" s="126"/>
      <c r="Z3" s="127"/>
    </row>
    <row r="4" spans="1:26" ht="22.15" customHeight="1" x14ac:dyDescent="0.25">
      <c r="A4" s="38" t="s">
        <v>21</v>
      </c>
      <c r="B4" s="63" t="s">
        <v>72</v>
      </c>
      <c r="C4" s="141"/>
      <c r="D4" s="142"/>
      <c r="E4" s="123"/>
      <c r="F4" s="123"/>
      <c r="G4" s="145"/>
      <c r="H4" s="140"/>
      <c r="I4" s="117"/>
      <c r="J4" s="123"/>
      <c r="K4" s="119" t="s">
        <v>20</v>
      </c>
      <c r="L4" s="119" t="s">
        <v>19</v>
      </c>
      <c r="M4" s="119" t="s">
        <v>18</v>
      </c>
      <c r="N4" s="121" t="s">
        <v>82</v>
      </c>
      <c r="O4" s="121"/>
      <c r="P4" s="121"/>
      <c r="Q4" s="137"/>
      <c r="R4" s="131"/>
      <c r="S4" s="132"/>
      <c r="T4" s="132"/>
      <c r="U4" s="133"/>
      <c r="V4" s="34">
        <v>0</v>
      </c>
      <c r="X4" s="138" t="s">
        <v>16</v>
      </c>
      <c r="Y4" s="114" t="s">
        <v>15</v>
      </c>
      <c r="Z4" s="114" t="s">
        <v>14</v>
      </c>
    </row>
    <row r="5" spans="1:26" ht="22.15" customHeight="1" thickBot="1" x14ac:dyDescent="0.3">
      <c r="A5" s="57" t="s">
        <v>13</v>
      </c>
      <c r="B5" s="58" t="s">
        <v>12</v>
      </c>
      <c r="C5" s="141"/>
      <c r="D5" s="59" t="s">
        <v>11</v>
      </c>
      <c r="E5" s="124"/>
      <c r="F5" s="124"/>
      <c r="G5" s="146"/>
      <c r="H5" s="140"/>
      <c r="I5" s="118"/>
      <c r="J5" s="124"/>
      <c r="K5" s="120"/>
      <c r="L5" s="120"/>
      <c r="M5" s="120"/>
      <c r="N5" s="60" t="s">
        <v>10</v>
      </c>
      <c r="O5" s="60" t="s">
        <v>9</v>
      </c>
      <c r="P5" s="60" t="s">
        <v>8</v>
      </c>
      <c r="Q5" s="137"/>
      <c r="R5" s="61" t="s">
        <v>45</v>
      </c>
      <c r="S5" s="54" t="s">
        <v>46</v>
      </c>
      <c r="T5" s="54" t="s">
        <v>47</v>
      </c>
      <c r="U5" s="54" t="s">
        <v>48</v>
      </c>
      <c r="V5" s="34">
        <v>-0.02</v>
      </c>
      <c r="X5" s="139"/>
      <c r="Y5" s="115"/>
      <c r="Z5" s="115"/>
    </row>
    <row r="6" spans="1:26" ht="14.45" customHeight="1" x14ac:dyDescent="0.25">
      <c r="A6" s="7">
        <v>440021</v>
      </c>
      <c r="B6" s="100" t="s">
        <v>99</v>
      </c>
      <c r="C6" s="85" t="s">
        <v>6</v>
      </c>
      <c r="D6" s="78">
        <v>3.47</v>
      </c>
      <c r="E6" s="79">
        <v>99960</v>
      </c>
      <c r="F6" s="30">
        <f t="shared" ref="F6:F50" si="0">E6*D6</f>
        <v>346861.2</v>
      </c>
      <c r="G6" s="30">
        <f t="shared" ref="G6:G50" si="1">F6/F$51*G$51</f>
        <v>169018.51581991772</v>
      </c>
      <c r="H6" s="25">
        <f>+IFERROR(VLOOKUP(A6,'[2]2.6.1 LAB_2023_DEF'!$C:$AM,37,0),0)</f>
        <v>29565</v>
      </c>
      <c r="I6" s="31">
        <f>IFERROR(+VLOOKUP(A6,'Consuntivo 2022'!A:F,6,0),0)</f>
        <v>35494.75</v>
      </c>
      <c r="J6" s="29">
        <f t="shared" ref="J6:J51" si="2">G6/AVERAGE(H6,I6)</f>
        <v>5.1957935842027592</v>
      </c>
      <c r="K6" s="7">
        <v>480212</v>
      </c>
      <c r="L6" s="25">
        <v>1277</v>
      </c>
      <c r="M6" s="28">
        <v>1</v>
      </c>
      <c r="N6" s="27">
        <f>+L6</f>
        <v>1277</v>
      </c>
      <c r="O6" s="27"/>
      <c r="P6" s="27"/>
      <c r="Q6" s="27">
        <f t="shared" ref="Q6:Q50" si="3">(N6*V$3)+(O6*V$4)+(P6*V$5)</f>
        <v>25.54</v>
      </c>
      <c r="R6" s="7">
        <v>440021</v>
      </c>
      <c r="S6" s="26">
        <f>VLOOKUP(R6,$K$6:$Q$50,2,FALSE)</f>
        <v>29562</v>
      </c>
      <c r="T6" s="26">
        <f>VLOOKUP(R6,$K$6:$Q$50,7,FALSE)</f>
        <v>591.24</v>
      </c>
      <c r="U6" s="55">
        <f>T6+S6</f>
        <v>30153.24</v>
      </c>
      <c r="X6" s="25">
        <v>53256</v>
      </c>
      <c r="Y6" s="25">
        <v>2918.6200000000026</v>
      </c>
      <c r="Z6" s="25">
        <v>0</v>
      </c>
    </row>
    <row r="7" spans="1:26" ht="14.45" customHeight="1" x14ac:dyDescent="0.25">
      <c r="A7" s="7">
        <v>440076</v>
      </c>
      <c r="B7" s="100" t="s">
        <v>100</v>
      </c>
      <c r="C7" s="85" t="s">
        <v>6</v>
      </c>
      <c r="D7" s="78">
        <v>3.47</v>
      </c>
      <c r="E7" s="79">
        <v>99960</v>
      </c>
      <c r="F7" s="30">
        <f t="shared" si="0"/>
        <v>346861.2</v>
      </c>
      <c r="G7" s="30">
        <f t="shared" si="1"/>
        <v>169018.51581991772</v>
      </c>
      <c r="H7" s="25">
        <f>+IFERROR(VLOOKUP(A7,'[2]2.6.1 LAB_2023_DEF'!$C:$AM,37,0),0)</f>
        <v>18490</v>
      </c>
      <c r="I7" s="31">
        <f>IFERROR(+VLOOKUP(A7,'Consuntivo 2022'!A:F,6,0),0)</f>
        <v>22358.26</v>
      </c>
      <c r="J7" s="29">
        <f t="shared" si="2"/>
        <v>8.2754328247968338</v>
      </c>
      <c r="K7" s="7">
        <v>510295</v>
      </c>
      <c r="L7" s="25">
        <v>5412</v>
      </c>
      <c r="M7" s="28">
        <v>2</v>
      </c>
      <c r="N7" s="27">
        <f t="shared" ref="N7:N24" si="4">+L7</f>
        <v>5412</v>
      </c>
      <c r="O7" s="27"/>
      <c r="P7" s="27"/>
      <c r="Q7" s="27">
        <f t="shared" si="3"/>
        <v>108.24000000000001</v>
      </c>
      <c r="R7" s="7">
        <v>440076</v>
      </c>
      <c r="S7" s="26">
        <f t="shared" ref="S7:S50" si="5">VLOOKUP(R7,$K$6:$Q$50,2,FALSE)</f>
        <v>18490</v>
      </c>
      <c r="T7" s="26">
        <f t="shared" ref="T7:T50" si="6">VLOOKUP(R7,$K$6:$Q$50,7,FALSE)</f>
        <v>369.8</v>
      </c>
      <c r="U7" s="55">
        <f t="shared" ref="U7:U50" si="7">T7+S7</f>
        <v>18859.8</v>
      </c>
      <c r="X7" s="25">
        <v>365722.76999999996</v>
      </c>
      <c r="Y7" s="25">
        <v>0</v>
      </c>
      <c r="Z7" s="25">
        <v>0</v>
      </c>
    </row>
    <row r="8" spans="1:26" ht="14.45" customHeight="1" x14ac:dyDescent="0.25">
      <c r="A8" s="7">
        <v>450046</v>
      </c>
      <c r="B8" s="100" t="s">
        <v>101</v>
      </c>
      <c r="C8" s="85" t="s">
        <v>6</v>
      </c>
      <c r="D8" s="78">
        <v>3.47</v>
      </c>
      <c r="E8" s="79">
        <v>99960</v>
      </c>
      <c r="F8" s="30">
        <f t="shared" si="0"/>
        <v>346861.2</v>
      </c>
      <c r="G8" s="30">
        <f t="shared" si="1"/>
        <v>169018.51581991772</v>
      </c>
      <c r="H8" s="25">
        <f>+IFERROR(VLOOKUP(A8,'[2]2.6.1 LAB_2023_DEF'!$C:$AM,37,0),0)</f>
        <v>15085</v>
      </c>
      <c r="I8" s="31">
        <f>IFERROR(+VLOOKUP(A8,'Consuntivo 2022'!A:F,6,0),0)</f>
        <v>16039.926999999956</v>
      </c>
      <c r="J8" s="29">
        <f t="shared" si="2"/>
        <v>10.860652994939905</v>
      </c>
      <c r="K8" s="7">
        <v>450046</v>
      </c>
      <c r="L8" s="25">
        <v>15085</v>
      </c>
      <c r="M8" s="28">
        <v>3</v>
      </c>
      <c r="N8" s="27">
        <f t="shared" si="4"/>
        <v>15085</v>
      </c>
      <c r="O8" s="27"/>
      <c r="P8" s="27"/>
      <c r="Q8" s="27">
        <f t="shared" si="3"/>
        <v>301.7</v>
      </c>
      <c r="R8" s="7">
        <v>450046</v>
      </c>
      <c r="S8" s="26">
        <f t="shared" si="5"/>
        <v>15085</v>
      </c>
      <c r="T8" s="26">
        <f t="shared" si="6"/>
        <v>301.7</v>
      </c>
      <c r="U8" s="55">
        <f t="shared" si="7"/>
        <v>15386.7</v>
      </c>
      <c r="X8" s="25">
        <v>47049</v>
      </c>
      <c r="Y8" s="25">
        <v>154.25999999999476</v>
      </c>
      <c r="Z8" s="25">
        <v>0</v>
      </c>
    </row>
    <row r="9" spans="1:26" ht="14.45" customHeight="1" x14ac:dyDescent="0.25">
      <c r="A9" s="7">
        <v>460103</v>
      </c>
      <c r="B9" s="100" t="s">
        <v>102</v>
      </c>
      <c r="C9" s="85" t="s">
        <v>6</v>
      </c>
      <c r="D9" s="78">
        <v>3.47</v>
      </c>
      <c r="E9" s="79">
        <v>239904</v>
      </c>
      <c r="F9" s="30">
        <f t="shared" si="0"/>
        <v>832466.88</v>
      </c>
      <c r="G9" s="30">
        <f t="shared" si="1"/>
        <v>405644.43796780251</v>
      </c>
      <c r="H9" s="25">
        <f>+IFERROR(VLOOKUP(A9,'[2]2.6.1 LAB_2023_DEF'!$C:$AM,37,0),0)</f>
        <v>383011</v>
      </c>
      <c r="I9" s="31">
        <f>IFERROR(+VLOOKUP(A9,'Consuntivo 2022'!A:F,6,0),0)</f>
        <v>415788.84399997676</v>
      </c>
      <c r="J9" s="29">
        <f t="shared" si="2"/>
        <v>1.01563474508594</v>
      </c>
      <c r="K9" s="7">
        <v>440076</v>
      </c>
      <c r="L9" s="25">
        <v>18490</v>
      </c>
      <c r="M9" s="28">
        <v>4</v>
      </c>
      <c r="N9" s="27">
        <f t="shared" si="4"/>
        <v>18490</v>
      </c>
      <c r="O9" s="27"/>
      <c r="P9" s="27"/>
      <c r="Q9" s="27">
        <f t="shared" si="3"/>
        <v>369.8</v>
      </c>
      <c r="R9" s="7">
        <v>460103</v>
      </c>
      <c r="S9" s="26">
        <f t="shared" si="5"/>
        <v>383011</v>
      </c>
      <c r="T9" s="26">
        <f t="shared" si="6"/>
        <v>0</v>
      </c>
      <c r="U9" s="55">
        <f t="shared" si="7"/>
        <v>383011</v>
      </c>
      <c r="X9" s="25">
        <v>212149</v>
      </c>
      <c r="Y9" s="25">
        <v>21214.9</v>
      </c>
      <c r="Z9" s="25">
        <v>4436.7699999999822</v>
      </c>
    </row>
    <row r="10" spans="1:26" ht="14.45" customHeight="1" x14ac:dyDescent="0.25">
      <c r="A10" s="7">
        <v>470125</v>
      </c>
      <c r="B10" s="100" t="s">
        <v>103</v>
      </c>
      <c r="C10" s="85" t="s">
        <v>6</v>
      </c>
      <c r="D10" s="78">
        <v>3.47</v>
      </c>
      <c r="E10" s="79"/>
      <c r="F10" s="30">
        <f t="shared" si="0"/>
        <v>0</v>
      </c>
      <c r="G10" s="30">
        <f t="shared" si="1"/>
        <v>0</v>
      </c>
      <c r="H10" s="25">
        <f>+IFERROR(VLOOKUP(A10,'[2]2.6.1 LAB_2023_DEF'!$C:$AM,37,0),0)</f>
        <v>0</v>
      </c>
      <c r="I10" s="31">
        <f>IFERROR(+VLOOKUP(A10,'Consuntivo 2022'!A:F,6,0),0)</f>
        <v>0</v>
      </c>
      <c r="J10" s="29" t="s">
        <v>148</v>
      </c>
      <c r="K10" s="7">
        <v>440021</v>
      </c>
      <c r="L10" s="25">
        <v>29562</v>
      </c>
      <c r="M10" s="28">
        <v>5</v>
      </c>
      <c r="N10" s="27">
        <f t="shared" si="4"/>
        <v>29562</v>
      </c>
      <c r="O10" s="27"/>
      <c r="P10" s="27"/>
      <c r="Q10" s="27">
        <f t="shared" si="3"/>
        <v>591.24</v>
      </c>
      <c r="R10" s="7">
        <v>470125</v>
      </c>
      <c r="S10" s="26">
        <f t="shared" si="5"/>
        <v>4128.01</v>
      </c>
      <c r="T10" s="26">
        <f t="shared" si="6"/>
        <v>0</v>
      </c>
      <c r="U10" s="55">
        <f t="shared" si="7"/>
        <v>4128.01</v>
      </c>
      <c r="X10" s="25">
        <v>66566</v>
      </c>
      <c r="Y10" s="25">
        <v>5075.9300000000076</v>
      </c>
      <c r="Z10" s="25">
        <v>0</v>
      </c>
    </row>
    <row r="11" spans="1:26" ht="14.45" customHeight="1" x14ac:dyDescent="0.25">
      <c r="A11" s="7">
        <v>470156</v>
      </c>
      <c r="B11" s="100" t="s">
        <v>104</v>
      </c>
      <c r="C11" s="85" t="s">
        <v>98</v>
      </c>
      <c r="D11" s="78">
        <v>3.86</v>
      </c>
      <c r="E11" s="79">
        <v>359136</v>
      </c>
      <c r="F11" s="30">
        <f t="shared" si="0"/>
        <v>1386264.96</v>
      </c>
      <c r="G11" s="30">
        <f t="shared" si="1"/>
        <v>675499.15087751986</v>
      </c>
      <c r="H11" s="25">
        <f>+IFERROR(VLOOKUP(A11,'[2]2.6.1 LAB_2023_DEF'!$C:$AM,37,0),0)</f>
        <v>371814</v>
      </c>
      <c r="I11" s="31">
        <f>IFERROR(+VLOOKUP(A11,'Consuntivo 2022'!A:F,6,0),0)</f>
        <v>484578.08100001561</v>
      </c>
      <c r="J11" s="29">
        <f t="shared" si="2"/>
        <v>1.5775464670078088</v>
      </c>
      <c r="K11" s="7" t="s">
        <v>97</v>
      </c>
      <c r="L11" s="25">
        <v>40081</v>
      </c>
      <c r="M11" s="28">
        <v>6</v>
      </c>
      <c r="N11" s="27">
        <f t="shared" si="4"/>
        <v>40081</v>
      </c>
      <c r="O11" s="27"/>
      <c r="P11" s="27"/>
      <c r="Q11" s="27">
        <f t="shared" si="3"/>
        <v>801.62</v>
      </c>
      <c r="R11" s="7">
        <v>470156</v>
      </c>
      <c r="S11" s="26">
        <f t="shared" si="5"/>
        <v>371814</v>
      </c>
      <c r="T11" s="26">
        <f t="shared" si="6"/>
        <v>7436.28</v>
      </c>
      <c r="U11" s="55">
        <f t="shared" si="7"/>
        <v>379250.28</v>
      </c>
      <c r="X11" s="25">
        <v>220253</v>
      </c>
      <c r="Y11" s="25">
        <v>9471.140000000014</v>
      </c>
      <c r="Z11" s="25">
        <v>0</v>
      </c>
    </row>
    <row r="12" spans="1:26" ht="14.45" customHeight="1" x14ac:dyDescent="0.25">
      <c r="A12" s="7">
        <v>470162</v>
      </c>
      <c r="B12" s="100" t="s">
        <v>105</v>
      </c>
      <c r="C12" s="85" t="s">
        <v>6</v>
      </c>
      <c r="D12" s="78">
        <v>3.47</v>
      </c>
      <c r="E12" s="79">
        <v>119952</v>
      </c>
      <c r="F12" s="30">
        <f t="shared" si="0"/>
        <v>416233.44</v>
      </c>
      <c r="G12" s="30">
        <f t="shared" si="1"/>
        <v>202822.21898390126</v>
      </c>
      <c r="H12" s="25">
        <f>+IFERROR(VLOOKUP(A12,'[2]2.6.1 LAB_2023_DEF'!$C:$AM,37,0),0)</f>
        <v>82683</v>
      </c>
      <c r="I12" s="31">
        <f>IFERROR(+VLOOKUP(A12,'Consuntivo 2022'!A:F,6,0),0)</f>
        <v>86779.351000002018</v>
      </c>
      <c r="J12" s="29">
        <f t="shared" si="2"/>
        <v>2.3937142118829553</v>
      </c>
      <c r="K12" s="7" t="s">
        <v>84</v>
      </c>
      <c r="L12" s="25">
        <v>2130629.9033324225</v>
      </c>
      <c r="M12" s="28">
        <v>7</v>
      </c>
      <c r="N12" s="27">
        <f t="shared" si="4"/>
        <v>2130629.9033324225</v>
      </c>
      <c r="O12" s="27"/>
      <c r="P12" s="27"/>
      <c r="Q12" s="27">
        <f t="shared" si="3"/>
        <v>42612.598066648454</v>
      </c>
      <c r="R12" s="7">
        <v>470162</v>
      </c>
      <c r="S12" s="26">
        <f t="shared" si="5"/>
        <v>82683</v>
      </c>
      <c r="T12" s="26">
        <f t="shared" si="6"/>
        <v>1653.66</v>
      </c>
      <c r="U12" s="55">
        <f t="shared" si="7"/>
        <v>84336.66</v>
      </c>
      <c r="X12" s="25">
        <v>114871</v>
      </c>
      <c r="Y12" s="25">
        <v>7967.8499999999913</v>
      </c>
      <c r="Z12" s="25">
        <v>0</v>
      </c>
    </row>
    <row r="13" spans="1:26" ht="14.45" customHeight="1" x14ac:dyDescent="0.25">
      <c r="A13" s="7">
        <v>480212</v>
      </c>
      <c r="B13" s="100" t="s">
        <v>106</v>
      </c>
      <c r="C13" s="85" t="s">
        <v>6</v>
      </c>
      <c r="D13" s="78">
        <v>3.47</v>
      </c>
      <c r="E13" s="79">
        <v>75055</v>
      </c>
      <c r="F13" s="30">
        <f t="shared" si="0"/>
        <v>260440.85</v>
      </c>
      <c r="G13" s="30">
        <f t="shared" si="1"/>
        <v>126907.6100926763</v>
      </c>
      <c r="H13" s="25">
        <f>+IFERROR(VLOOKUP(A13,'[2]2.6.1 LAB_2023_DEF'!$C:$AM,37,0),0)</f>
        <v>1277</v>
      </c>
      <c r="I13" s="31">
        <f>IFERROR(+VLOOKUP(A13,'Consuntivo 2022'!A:F,6,0),0)</f>
        <v>1349.3570000000038</v>
      </c>
      <c r="J13" s="29">
        <f t="shared" si="2"/>
        <v>96.641553370448975</v>
      </c>
      <c r="K13" s="7" t="s">
        <v>94</v>
      </c>
      <c r="L13" s="25">
        <v>159696.46</v>
      </c>
      <c r="M13" s="28">
        <v>8</v>
      </c>
      <c r="N13" s="27">
        <f t="shared" si="4"/>
        <v>159696.46</v>
      </c>
      <c r="O13" s="27"/>
      <c r="P13" s="27"/>
      <c r="Q13" s="27">
        <f t="shared" si="3"/>
        <v>3193.9292</v>
      </c>
      <c r="R13" s="7">
        <v>480212</v>
      </c>
      <c r="S13" s="26">
        <f t="shared" si="5"/>
        <v>1277</v>
      </c>
      <c r="T13" s="26">
        <f t="shared" si="6"/>
        <v>25.54</v>
      </c>
      <c r="U13" s="55">
        <f t="shared" si="7"/>
        <v>1302.54</v>
      </c>
      <c r="X13" s="25">
        <v>24081</v>
      </c>
      <c r="Y13" s="25">
        <v>2408.1</v>
      </c>
      <c r="Z13" s="25">
        <v>53574.090000000004</v>
      </c>
    </row>
    <row r="14" spans="1:26" ht="14.45" customHeight="1" x14ac:dyDescent="0.25">
      <c r="A14" s="7">
        <v>490209</v>
      </c>
      <c r="B14" s="100" t="s">
        <v>107</v>
      </c>
      <c r="C14" s="86"/>
      <c r="D14" s="78"/>
      <c r="E14" s="79"/>
      <c r="F14" s="30">
        <f t="shared" si="0"/>
        <v>0</v>
      </c>
      <c r="G14" s="30">
        <f t="shared" si="1"/>
        <v>0</v>
      </c>
      <c r="H14" s="25">
        <f>+IFERROR(VLOOKUP(A14,'[2]2.6.1 LAB_2023_DEF'!$C:$AM,37,0),0)</f>
        <v>261448.75</v>
      </c>
      <c r="I14" s="31">
        <f>IFERROR(+VLOOKUP(A14,'Consuntivo 2022'!A:F,6,0),0)</f>
        <v>258863.98300002961</v>
      </c>
      <c r="J14" s="29" t="s">
        <v>148</v>
      </c>
      <c r="K14" s="7">
        <v>490243</v>
      </c>
      <c r="L14" s="25">
        <v>298571</v>
      </c>
      <c r="M14" s="28">
        <v>9</v>
      </c>
      <c r="N14" s="27">
        <f t="shared" si="4"/>
        <v>298571</v>
      </c>
      <c r="O14" s="27"/>
      <c r="P14" s="27"/>
      <c r="Q14" s="27">
        <f t="shared" si="3"/>
        <v>5971.42</v>
      </c>
      <c r="R14" s="7">
        <v>490209</v>
      </c>
      <c r="S14" s="26">
        <f t="shared" si="5"/>
        <v>0</v>
      </c>
      <c r="T14" s="26">
        <f t="shared" si="6"/>
        <v>0</v>
      </c>
      <c r="U14" s="55">
        <f t="shared" si="7"/>
        <v>0</v>
      </c>
      <c r="X14" s="25">
        <v>313569.43</v>
      </c>
      <c r="Y14" s="25">
        <v>0</v>
      </c>
      <c r="Z14" s="25">
        <v>0</v>
      </c>
    </row>
    <row r="15" spans="1:26" x14ac:dyDescent="0.25">
      <c r="A15" s="7">
        <v>490216</v>
      </c>
      <c r="B15" s="100" t="s">
        <v>108</v>
      </c>
      <c r="C15" s="85" t="s">
        <v>6</v>
      </c>
      <c r="D15" s="78">
        <v>3.47</v>
      </c>
      <c r="E15" s="79">
        <v>149940</v>
      </c>
      <c r="F15" s="30">
        <f t="shared" si="0"/>
        <v>520291.80000000005</v>
      </c>
      <c r="G15" s="30">
        <f t="shared" si="1"/>
        <v>253527.77372987662</v>
      </c>
      <c r="H15" s="25">
        <f>+IFERROR(VLOOKUP(A15,'[2]2.6.1 LAB_2023_DEF'!$C:$AM,37,0),0)</f>
        <v>109201</v>
      </c>
      <c r="I15" s="31">
        <f>IFERROR(+VLOOKUP(A15,'Consuntivo 2022'!A:F,6,0),0)</f>
        <v>124238.13</v>
      </c>
      <c r="J15" s="29">
        <f t="shared" si="2"/>
        <v>2.1721103375417532</v>
      </c>
      <c r="K15" s="7">
        <v>510273</v>
      </c>
      <c r="L15" s="25">
        <v>67596</v>
      </c>
      <c r="M15" s="28">
        <v>10</v>
      </c>
      <c r="N15" s="27">
        <f t="shared" si="4"/>
        <v>67596</v>
      </c>
      <c r="O15" s="27"/>
      <c r="P15" s="27"/>
      <c r="Q15" s="27">
        <f t="shared" si="3"/>
        <v>1351.92</v>
      </c>
      <c r="R15" s="7">
        <v>490216</v>
      </c>
      <c r="S15" s="26">
        <f t="shared" si="5"/>
        <v>109201</v>
      </c>
      <c r="T15" s="26">
        <f t="shared" si="6"/>
        <v>2184.02</v>
      </c>
      <c r="U15" s="55">
        <f t="shared" si="7"/>
        <v>111385.02</v>
      </c>
      <c r="X15" s="25">
        <v>10404.01</v>
      </c>
      <c r="Y15" s="25">
        <v>0</v>
      </c>
      <c r="Z15" s="25">
        <v>0</v>
      </c>
    </row>
    <row r="16" spans="1:26" ht="14.45" customHeight="1" x14ac:dyDescent="0.25">
      <c r="A16" s="7">
        <v>490219</v>
      </c>
      <c r="B16" s="100" t="s">
        <v>109</v>
      </c>
      <c r="C16" s="85" t="s">
        <v>6</v>
      </c>
      <c r="D16" s="78">
        <v>3.47</v>
      </c>
      <c r="E16" s="79">
        <v>88300</v>
      </c>
      <c r="F16" s="30">
        <f t="shared" si="0"/>
        <v>306401</v>
      </c>
      <c r="G16" s="30">
        <f t="shared" si="1"/>
        <v>149303.07069726623</v>
      </c>
      <c r="H16" s="25">
        <f>+IFERROR(VLOOKUP(A16,'[2]2.6.1 LAB_2023_DEF'!$C:$AM,37,0),0)</f>
        <v>77868</v>
      </c>
      <c r="I16" s="31">
        <f>IFERROR(+VLOOKUP(A16,'Consuntivo 2022'!A:F,6,0),0)</f>
        <v>79634.383000002141</v>
      </c>
      <c r="J16" s="29">
        <f t="shared" si="2"/>
        <v>1.8958833238385253</v>
      </c>
      <c r="K16" s="7">
        <v>470162</v>
      </c>
      <c r="L16" s="25">
        <v>82683</v>
      </c>
      <c r="M16" s="28">
        <v>11</v>
      </c>
      <c r="N16" s="27">
        <f t="shared" si="4"/>
        <v>82683</v>
      </c>
      <c r="O16" s="27"/>
      <c r="P16" s="27"/>
      <c r="Q16" s="27">
        <f t="shared" si="3"/>
        <v>1653.66</v>
      </c>
      <c r="R16" s="7">
        <v>490219</v>
      </c>
      <c r="S16" s="26">
        <f t="shared" si="5"/>
        <v>77868</v>
      </c>
      <c r="T16" s="26">
        <f t="shared" si="6"/>
        <v>1557.3600000000001</v>
      </c>
      <c r="U16" s="55">
        <f t="shared" si="7"/>
        <v>79425.36</v>
      </c>
      <c r="X16" s="25">
        <v>189707</v>
      </c>
      <c r="Y16" s="25">
        <v>10404.549999999959</v>
      </c>
      <c r="Z16" s="25">
        <v>0</v>
      </c>
    </row>
    <row r="17" spans="1:26" ht="14.45" customHeight="1" x14ac:dyDescent="0.25">
      <c r="A17" s="7">
        <v>490242</v>
      </c>
      <c r="B17" s="100" t="s">
        <v>110</v>
      </c>
      <c r="C17" s="85" t="s">
        <v>6</v>
      </c>
      <c r="D17" s="78">
        <v>3.47</v>
      </c>
      <c r="E17" s="79">
        <v>83300</v>
      </c>
      <c r="F17" s="30">
        <f t="shared" si="0"/>
        <v>289051</v>
      </c>
      <c r="G17" s="30">
        <f t="shared" si="1"/>
        <v>140848.76318326476</v>
      </c>
      <c r="H17" s="25">
        <f>+IFERROR(VLOOKUP(A17,'[2]2.6.1 LAB_2023_DEF'!$C:$AM,37,0),0)</f>
        <v>203052</v>
      </c>
      <c r="I17" s="31">
        <f>IFERROR(+VLOOKUP(A17,'Consuntivo 2022'!A:F,6,0),0)</f>
        <v>222156.43900000726</v>
      </c>
      <c r="J17" s="29">
        <f t="shared" si="2"/>
        <v>0.662492793014686</v>
      </c>
      <c r="K17" s="7">
        <v>510408</v>
      </c>
      <c r="L17" s="25">
        <v>68812</v>
      </c>
      <c r="M17" s="28">
        <v>12</v>
      </c>
      <c r="N17" s="27">
        <f t="shared" si="4"/>
        <v>68812</v>
      </c>
      <c r="O17" s="27"/>
      <c r="P17" s="27"/>
      <c r="Q17" s="27">
        <f t="shared" si="3"/>
        <v>1376.24</v>
      </c>
      <c r="R17" s="7">
        <v>490242</v>
      </c>
      <c r="S17" s="26">
        <f t="shared" si="5"/>
        <v>203052</v>
      </c>
      <c r="T17" s="26">
        <f t="shared" si="6"/>
        <v>-2208.02</v>
      </c>
      <c r="U17" s="55">
        <f t="shared" si="7"/>
        <v>200843.98</v>
      </c>
      <c r="X17" s="25">
        <v>998.94999999999993</v>
      </c>
      <c r="Y17" s="25">
        <v>0</v>
      </c>
      <c r="Z17" s="25">
        <v>0</v>
      </c>
    </row>
    <row r="18" spans="1:26" ht="14.45" customHeight="1" x14ac:dyDescent="0.25">
      <c r="A18" s="7">
        <v>490243</v>
      </c>
      <c r="B18" s="100" t="s">
        <v>111</v>
      </c>
      <c r="C18" s="85" t="s">
        <v>7</v>
      </c>
      <c r="D18" s="78">
        <v>3.68</v>
      </c>
      <c r="E18" s="79">
        <v>498000</v>
      </c>
      <c r="F18" s="30">
        <f t="shared" si="0"/>
        <v>1832640</v>
      </c>
      <c r="G18" s="30">
        <f t="shared" si="1"/>
        <v>893008.76786511147</v>
      </c>
      <c r="H18" s="25">
        <f>+IFERROR(VLOOKUP(A18,'[2]2.6.1 LAB_2023_DEF'!$C:$AM,37,0),0)</f>
        <v>298571</v>
      </c>
      <c r="I18" s="31">
        <f>IFERROR(+VLOOKUP(A18,'Consuntivo 2022'!A:F,6,0),0)</f>
        <v>322788.02200000861</v>
      </c>
      <c r="J18" s="29">
        <f t="shared" si="2"/>
        <v>2.8743729027727842</v>
      </c>
      <c r="K18" s="7">
        <v>490216</v>
      </c>
      <c r="L18" s="25">
        <v>109201</v>
      </c>
      <c r="M18" s="28">
        <v>13</v>
      </c>
      <c r="N18" s="27">
        <f t="shared" si="4"/>
        <v>109201</v>
      </c>
      <c r="O18" s="27"/>
      <c r="P18" s="27"/>
      <c r="Q18" s="27">
        <f t="shared" si="3"/>
        <v>2184.02</v>
      </c>
      <c r="R18" s="7">
        <v>490243</v>
      </c>
      <c r="S18" s="26">
        <f t="shared" si="5"/>
        <v>298571</v>
      </c>
      <c r="T18" s="26">
        <f t="shared" si="6"/>
        <v>5971.42</v>
      </c>
      <c r="U18" s="55">
        <f t="shared" si="7"/>
        <v>304542.42</v>
      </c>
      <c r="X18" s="25">
        <v>134497.79999999999</v>
      </c>
      <c r="Y18" s="25">
        <v>0</v>
      </c>
      <c r="Z18" s="25">
        <v>0</v>
      </c>
    </row>
    <row r="19" spans="1:26" ht="14.45" customHeight="1" x14ac:dyDescent="0.25">
      <c r="A19" s="7">
        <v>490248</v>
      </c>
      <c r="B19" s="100" t="s">
        <v>112</v>
      </c>
      <c r="C19" s="85" t="s">
        <v>6</v>
      </c>
      <c r="D19" s="78">
        <v>3.47</v>
      </c>
      <c r="E19" s="79">
        <v>91630.000000000015</v>
      </c>
      <c r="F19" s="30">
        <f t="shared" si="0"/>
        <v>317956.10000000009</v>
      </c>
      <c r="G19" s="30">
        <f t="shared" si="1"/>
        <v>154933.6395015913</v>
      </c>
      <c r="H19" s="25">
        <f>+IFERROR(VLOOKUP(A19,'[2]2.6.1 LAB_2023_DEF'!$C:$AM,37,0),0)</f>
        <v>152294</v>
      </c>
      <c r="I19" s="31">
        <f>IFERROR(+VLOOKUP(A19,'Consuntivo 2022'!A:F,6,0),0)</f>
        <v>143836.09500001473</v>
      </c>
      <c r="J19" s="29">
        <f t="shared" si="2"/>
        <v>1.0463890169729866</v>
      </c>
      <c r="K19" s="7" t="s">
        <v>92</v>
      </c>
      <c r="L19" s="25">
        <v>527233</v>
      </c>
      <c r="M19" s="28">
        <v>14</v>
      </c>
      <c r="N19" s="27">
        <f t="shared" si="4"/>
        <v>527233</v>
      </c>
      <c r="O19" s="27"/>
      <c r="P19" s="27"/>
      <c r="Q19" s="27">
        <f t="shared" si="3"/>
        <v>10544.66</v>
      </c>
      <c r="R19" s="7">
        <v>490248</v>
      </c>
      <c r="S19" s="26">
        <f t="shared" si="5"/>
        <v>152294</v>
      </c>
      <c r="T19" s="26">
        <f t="shared" si="6"/>
        <v>0</v>
      </c>
      <c r="U19" s="55">
        <f t="shared" si="7"/>
        <v>152294</v>
      </c>
      <c r="X19" s="25">
        <v>215658.97999999998</v>
      </c>
      <c r="Y19" s="25">
        <v>0</v>
      </c>
      <c r="Z19" s="25">
        <v>0</v>
      </c>
    </row>
    <row r="20" spans="1:26" ht="14.45" customHeight="1" x14ac:dyDescent="0.25">
      <c r="A20" s="7">
        <v>500235</v>
      </c>
      <c r="B20" s="100" t="s">
        <v>113</v>
      </c>
      <c r="C20" s="85" t="s">
        <v>6</v>
      </c>
      <c r="D20" s="78">
        <v>3.47</v>
      </c>
      <c r="E20" s="79">
        <v>166600</v>
      </c>
      <c r="F20" s="30">
        <f t="shared" si="0"/>
        <v>578102</v>
      </c>
      <c r="G20" s="30">
        <f t="shared" si="1"/>
        <v>281697.52636652952</v>
      </c>
      <c r="H20" s="25">
        <f>+IFERROR(VLOOKUP(A20,'[2]2.6.1 LAB_2023_DEF'!$C:$AM,37,0),0)</f>
        <v>133870</v>
      </c>
      <c r="I20" s="31">
        <f>IFERROR(+VLOOKUP(A20,'Consuntivo 2022'!A:F,6,0),0)</f>
        <v>134394.54800000641</v>
      </c>
      <c r="J20" s="29">
        <f t="shared" si="2"/>
        <v>2.1001472499193055</v>
      </c>
      <c r="K20" s="7">
        <v>500235</v>
      </c>
      <c r="L20" s="25">
        <v>133870</v>
      </c>
      <c r="M20" s="28">
        <v>15</v>
      </c>
      <c r="N20" s="27">
        <f t="shared" si="4"/>
        <v>133870</v>
      </c>
      <c r="O20" s="27"/>
      <c r="P20" s="27"/>
      <c r="Q20" s="27">
        <f t="shared" si="3"/>
        <v>2677.4</v>
      </c>
      <c r="R20" s="7">
        <v>500235</v>
      </c>
      <c r="S20" s="26">
        <f t="shared" si="5"/>
        <v>133870</v>
      </c>
      <c r="T20" s="26">
        <f t="shared" si="6"/>
        <v>2677.4</v>
      </c>
      <c r="U20" s="55">
        <f t="shared" si="7"/>
        <v>136547.4</v>
      </c>
      <c r="X20" s="25">
        <v>359308</v>
      </c>
      <c r="Y20" s="25">
        <v>2877.8000000000466</v>
      </c>
      <c r="Z20" s="25">
        <v>0</v>
      </c>
    </row>
    <row r="21" spans="1:26" ht="14.45" customHeight="1" x14ac:dyDescent="0.25">
      <c r="A21" s="7">
        <v>500236</v>
      </c>
      <c r="B21" s="100" t="s">
        <v>114</v>
      </c>
      <c r="C21" s="85" t="s">
        <v>6</v>
      </c>
      <c r="D21" s="78">
        <v>3.47</v>
      </c>
      <c r="E21" s="79">
        <v>239904</v>
      </c>
      <c r="F21" s="30">
        <f t="shared" si="0"/>
        <v>832466.88</v>
      </c>
      <c r="G21" s="30">
        <f t="shared" si="1"/>
        <v>405644.43796780251</v>
      </c>
      <c r="H21" s="25">
        <f>+IFERROR(VLOOKUP(A21,'[2]2.6.1 LAB_2023_DEF'!$C:$AM,37,0),0)</f>
        <v>705659</v>
      </c>
      <c r="I21" s="31">
        <f>IFERROR(+VLOOKUP(A21,'Consuntivo 2022'!A:F,6,0),0)</f>
        <v>711050.28599998401</v>
      </c>
      <c r="J21" s="29">
        <f t="shared" si="2"/>
        <v>0.57265727270429867</v>
      </c>
      <c r="K21" s="7">
        <v>490219</v>
      </c>
      <c r="L21" s="25">
        <v>77868</v>
      </c>
      <c r="M21" s="28">
        <v>16</v>
      </c>
      <c r="N21" s="27">
        <f t="shared" si="4"/>
        <v>77868</v>
      </c>
      <c r="O21" s="27"/>
      <c r="P21" s="27"/>
      <c r="Q21" s="27">
        <f t="shared" si="3"/>
        <v>1557.3600000000001</v>
      </c>
      <c r="R21" s="7">
        <v>500236</v>
      </c>
      <c r="S21" s="26">
        <f t="shared" si="5"/>
        <v>711050.28</v>
      </c>
      <c r="T21" s="26">
        <f t="shared" si="6"/>
        <v>-14221.0056</v>
      </c>
      <c r="U21" s="55">
        <f t="shared" si="7"/>
        <v>696829.27439999999</v>
      </c>
      <c r="X21" s="25">
        <v>302530.97999999992</v>
      </c>
      <c r="Y21" s="25">
        <v>0</v>
      </c>
      <c r="Z21" s="25">
        <v>0</v>
      </c>
    </row>
    <row r="22" spans="1:26" ht="14.45" customHeight="1" x14ac:dyDescent="0.25">
      <c r="A22" s="7">
        <v>510273</v>
      </c>
      <c r="B22" s="100" t="s">
        <v>115</v>
      </c>
      <c r="C22" s="85" t="s">
        <v>6</v>
      </c>
      <c r="D22" s="78">
        <v>3.47</v>
      </c>
      <c r="E22" s="79">
        <v>99960</v>
      </c>
      <c r="F22" s="30">
        <f t="shared" si="0"/>
        <v>346861.2</v>
      </c>
      <c r="G22" s="30">
        <f t="shared" si="1"/>
        <v>169018.51581991772</v>
      </c>
      <c r="H22" s="25">
        <f>+IFERROR(VLOOKUP(A22,'[2]2.6.1 LAB_2023_DEF'!$C:$AM,37,0),0)</f>
        <v>67596</v>
      </c>
      <c r="I22" s="31">
        <f>IFERROR(+VLOOKUP(A22,'Consuntivo 2022'!A:F,6,0),0)</f>
        <v>66972.364999999132</v>
      </c>
      <c r="J22" s="29">
        <f t="shared" si="2"/>
        <v>2.5120096513013119</v>
      </c>
      <c r="K22" s="7">
        <v>520333</v>
      </c>
      <c r="L22" s="25">
        <v>89682</v>
      </c>
      <c r="M22" s="28">
        <v>17</v>
      </c>
      <c r="N22" s="27">
        <f t="shared" si="4"/>
        <v>89682</v>
      </c>
      <c r="O22" s="27"/>
      <c r="P22" s="27"/>
      <c r="Q22" s="27">
        <f t="shared" si="3"/>
        <v>1793.64</v>
      </c>
      <c r="R22" s="7">
        <v>510273</v>
      </c>
      <c r="S22" s="26">
        <f t="shared" si="5"/>
        <v>67596</v>
      </c>
      <c r="T22" s="26">
        <f t="shared" si="6"/>
        <v>1351.92</v>
      </c>
      <c r="U22" s="55">
        <f t="shared" si="7"/>
        <v>68947.92</v>
      </c>
      <c r="X22" s="25">
        <v>217841.45000000004</v>
      </c>
      <c r="Y22" s="25">
        <v>0</v>
      </c>
      <c r="Z22" s="25">
        <v>0</v>
      </c>
    </row>
    <row r="23" spans="1:26" ht="14.45" customHeight="1" x14ac:dyDescent="0.25">
      <c r="A23" s="7">
        <v>510295</v>
      </c>
      <c r="B23" s="100" t="s">
        <v>116</v>
      </c>
      <c r="C23" s="85" t="s">
        <v>6</v>
      </c>
      <c r="D23" s="78">
        <v>3.47</v>
      </c>
      <c r="E23" s="79">
        <v>70805</v>
      </c>
      <c r="F23" s="30">
        <f t="shared" si="0"/>
        <v>245693.35</v>
      </c>
      <c r="G23" s="30">
        <f t="shared" si="1"/>
        <v>119721.44870577505</v>
      </c>
      <c r="H23" s="25">
        <f>+IFERROR(VLOOKUP(A23,'[2]2.6.1 LAB_2023_DEF'!$C:$AM,37,0),0)</f>
        <v>5412</v>
      </c>
      <c r="I23" s="31">
        <f>IFERROR(+VLOOKUP(A23,'Consuntivo 2022'!A:F,6,0),0)</f>
        <v>7401.13</v>
      </c>
      <c r="J23" s="29">
        <f t="shared" si="2"/>
        <v>18.687307270865908</v>
      </c>
      <c r="K23" s="7" t="s">
        <v>93</v>
      </c>
      <c r="L23" s="25">
        <v>1447513.6173361712</v>
      </c>
      <c r="M23" s="28">
        <v>18</v>
      </c>
      <c r="N23" s="27">
        <f t="shared" si="4"/>
        <v>1447513.6173361712</v>
      </c>
      <c r="O23" s="27"/>
      <c r="P23" s="27"/>
      <c r="Q23" s="27">
        <f t="shared" si="3"/>
        <v>28950.272346723425</v>
      </c>
      <c r="R23" s="7">
        <v>510295</v>
      </c>
      <c r="S23" s="26">
        <f t="shared" si="5"/>
        <v>5412</v>
      </c>
      <c r="T23" s="26">
        <f t="shared" si="6"/>
        <v>108.24000000000001</v>
      </c>
      <c r="U23" s="55">
        <f t="shared" si="7"/>
        <v>5520.24</v>
      </c>
      <c r="X23" s="25">
        <v>229295</v>
      </c>
      <c r="Y23" s="25">
        <v>3175.6300000000338</v>
      </c>
      <c r="Z23" s="25">
        <v>0</v>
      </c>
    </row>
    <row r="24" spans="1:26" x14ac:dyDescent="0.25">
      <c r="A24" s="7">
        <v>510408</v>
      </c>
      <c r="B24" s="100" t="s">
        <v>117</v>
      </c>
      <c r="C24" s="85" t="s">
        <v>6</v>
      </c>
      <c r="D24" s="78">
        <v>3.47</v>
      </c>
      <c r="E24" s="79">
        <v>99960</v>
      </c>
      <c r="F24" s="30">
        <f t="shared" si="0"/>
        <v>346861.2</v>
      </c>
      <c r="G24" s="30">
        <f t="shared" si="1"/>
        <v>169018.51581991772</v>
      </c>
      <c r="H24" s="25">
        <f>+IFERROR(VLOOKUP(A24,'[2]2.6.1 LAB_2023_DEF'!$C:$AM,37,0),0)</f>
        <v>68812</v>
      </c>
      <c r="I24" s="31">
        <f>IFERROR(+VLOOKUP(A24,'Consuntivo 2022'!A:F,6,0),0)</f>
        <v>80854.679999999993</v>
      </c>
      <c r="J24" s="29">
        <f t="shared" si="2"/>
        <v>2.2585991193219188</v>
      </c>
      <c r="K24" s="7">
        <v>470156</v>
      </c>
      <c r="L24" s="25">
        <v>371814</v>
      </c>
      <c r="M24" s="28">
        <v>19</v>
      </c>
      <c r="N24" s="27">
        <f t="shared" si="4"/>
        <v>371814</v>
      </c>
      <c r="O24" s="27"/>
      <c r="P24" s="27"/>
      <c r="Q24" s="27">
        <f t="shared" si="3"/>
        <v>7436.28</v>
      </c>
      <c r="R24" s="7">
        <v>510408</v>
      </c>
      <c r="S24" s="26">
        <f t="shared" si="5"/>
        <v>68812</v>
      </c>
      <c r="T24" s="26">
        <f t="shared" si="6"/>
        <v>1376.24</v>
      </c>
      <c r="U24" s="55">
        <f t="shared" si="7"/>
        <v>70188.240000000005</v>
      </c>
      <c r="X24" s="25">
        <v>96210.969999999987</v>
      </c>
      <c r="Y24" s="25">
        <v>0</v>
      </c>
      <c r="Z24" s="25">
        <v>0</v>
      </c>
    </row>
    <row r="25" spans="1:26" ht="14.45" customHeight="1" x14ac:dyDescent="0.25">
      <c r="A25" s="7">
        <v>520322</v>
      </c>
      <c r="B25" s="100" t="s">
        <v>118</v>
      </c>
      <c r="C25" s="85" t="s">
        <v>7</v>
      </c>
      <c r="D25" s="78">
        <v>3.68</v>
      </c>
      <c r="E25" s="79">
        <v>199920</v>
      </c>
      <c r="F25" s="30">
        <f t="shared" si="0"/>
        <v>735705.59999999998</v>
      </c>
      <c r="G25" s="30">
        <f t="shared" si="1"/>
        <v>358494.60415982548</v>
      </c>
      <c r="H25" s="25">
        <f>+IFERROR(VLOOKUP(A25,'[2]2.6.1 LAB_2023_DEF'!$C:$AM,37,0),0)</f>
        <v>562511</v>
      </c>
      <c r="I25" s="31">
        <f>IFERROR(+VLOOKUP(A25,'Consuntivo 2022'!A:F,6,0),0)</f>
        <v>667431.1</v>
      </c>
      <c r="J25" s="29">
        <f t="shared" si="2"/>
        <v>0.58294549663732209</v>
      </c>
      <c r="K25" s="7" t="s">
        <v>86</v>
      </c>
      <c r="L25" s="25">
        <v>2918485.6749999998</v>
      </c>
      <c r="M25" s="28">
        <v>20</v>
      </c>
      <c r="N25" s="27">
        <v>1663487</v>
      </c>
      <c r="O25" s="27">
        <f>+L25-N25</f>
        <v>1254998.6749999998</v>
      </c>
      <c r="P25" s="27"/>
      <c r="Q25" s="27">
        <f t="shared" si="3"/>
        <v>33269.74</v>
      </c>
      <c r="R25" s="7">
        <v>520322</v>
      </c>
      <c r="S25" s="26">
        <f t="shared" si="5"/>
        <v>562511</v>
      </c>
      <c r="T25" s="26">
        <f t="shared" si="6"/>
        <v>-11250.22</v>
      </c>
      <c r="U25" s="55">
        <f t="shared" si="7"/>
        <v>551260.78</v>
      </c>
      <c r="X25" s="25">
        <v>173975</v>
      </c>
      <c r="Y25" s="25">
        <v>17397.5</v>
      </c>
      <c r="Z25" s="25">
        <v>60239.70000000007</v>
      </c>
    </row>
    <row r="26" spans="1:26" ht="14.45" customHeight="1" x14ac:dyDescent="0.25">
      <c r="A26" s="7">
        <v>520323</v>
      </c>
      <c r="B26" s="100" t="s">
        <v>119</v>
      </c>
      <c r="C26" s="85" t="s">
        <v>6</v>
      </c>
      <c r="D26" s="78">
        <v>3.47</v>
      </c>
      <c r="E26" s="79">
        <v>199920</v>
      </c>
      <c r="F26" s="30">
        <f t="shared" si="0"/>
        <v>693722.4</v>
      </c>
      <c r="G26" s="30">
        <f t="shared" si="1"/>
        <v>338037.03163983545</v>
      </c>
      <c r="H26" s="25">
        <f>+IFERROR(VLOOKUP(A26,'[2]2.6.1 LAB_2023_DEF'!$C:$AM,37,0),0)</f>
        <v>403462</v>
      </c>
      <c r="I26" s="31">
        <f>IFERROR(+VLOOKUP(A26,'Consuntivo 2022'!A:F,6,0),0)</f>
        <v>402138.94</v>
      </c>
      <c r="J26" s="29">
        <f t="shared" si="2"/>
        <v>0.83921707350499242</v>
      </c>
      <c r="K26" s="7">
        <v>490248</v>
      </c>
      <c r="L26" s="25">
        <v>152294</v>
      </c>
      <c r="M26" s="28">
        <v>21</v>
      </c>
      <c r="N26" s="27"/>
      <c r="O26" s="27">
        <f>+L26</f>
        <v>152294</v>
      </c>
      <c r="P26" s="27"/>
      <c r="Q26" s="27">
        <f t="shared" si="3"/>
        <v>0</v>
      </c>
      <c r="R26" s="7">
        <v>520323</v>
      </c>
      <c r="S26" s="26">
        <f t="shared" si="5"/>
        <v>403462</v>
      </c>
      <c r="T26" s="26">
        <f t="shared" si="6"/>
        <v>0</v>
      </c>
      <c r="U26" s="55">
        <f t="shared" si="7"/>
        <v>403462</v>
      </c>
      <c r="X26" s="25">
        <v>232050</v>
      </c>
      <c r="Y26" s="25">
        <v>18172.620000000024</v>
      </c>
      <c r="Z26" s="25">
        <v>0</v>
      </c>
    </row>
    <row r="27" spans="1:26" ht="14.45" customHeight="1" x14ac:dyDescent="0.25">
      <c r="A27" s="7">
        <v>520328</v>
      </c>
      <c r="B27" s="100" t="s">
        <v>120</v>
      </c>
      <c r="C27" s="86"/>
      <c r="D27" s="78"/>
      <c r="E27" s="79"/>
      <c r="F27" s="30">
        <f t="shared" si="0"/>
        <v>0</v>
      </c>
      <c r="G27" s="30">
        <f t="shared" si="1"/>
        <v>0</v>
      </c>
      <c r="H27" s="25">
        <f>+IFERROR(VLOOKUP(A27,'[2]2.6.1 LAB_2023_DEF'!$C:$AM,37,0),0)</f>
        <v>143266</v>
      </c>
      <c r="I27" s="31">
        <f>IFERROR(+VLOOKUP(A27,'Consuntivo 2022'!A:F,6,0),0)</f>
        <v>143275.21</v>
      </c>
      <c r="J27" s="29" t="s">
        <v>148</v>
      </c>
      <c r="K27" s="7">
        <v>530372</v>
      </c>
      <c r="L27" s="25">
        <v>160622</v>
      </c>
      <c r="M27" s="28">
        <v>22</v>
      </c>
      <c r="N27" s="27"/>
      <c r="O27" s="27">
        <f t="shared" ref="O27:O34" si="8">+L27</f>
        <v>160622</v>
      </c>
      <c r="P27" s="27"/>
      <c r="Q27" s="27">
        <f t="shared" si="3"/>
        <v>0</v>
      </c>
      <c r="R27" s="7">
        <v>520328</v>
      </c>
      <c r="S27" s="26">
        <f t="shared" si="5"/>
        <v>0</v>
      </c>
      <c r="T27" s="26">
        <f t="shared" si="6"/>
        <v>0</v>
      </c>
      <c r="U27" s="55">
        <f t="shared" si="7"/>
        <v>0</v>
      </c>
      <c r="X27" s="25">
        <v>10894.19</v>
      </c>
      <c r="Y27" s="25">
        <v>0</v>
      </c>
      <c r="Z27" s="25">
        <v>0</v>
      </c>
    </row>
    <row r="28" spans="1:26" ht="14.45" customHeight="1" x14ac:dyDescent="0.25">
      <c r="A28" s="7">
        <v>520329</v>
      </c>
      <c r="B28" s="100" t="s">
        <v>121</v>
      </c>
      <c r="C28" s="86"/>
      <c r="D28" s="78"/>
      <c r="E28" s="79"/>
      <c r="F28" s="30">
        <f t="shared" si="0"/>
        <v>0</v>
      </c>
      <c r="G28" s="30">
        <f t="shared" si="1"/>
        <v>0</v>
      </c>
      <c r="H28" s="25">
        <f>+IFERROR(VLOOKUP(A28,'[2]2.6.1 LAB_2023_DEF'!$C:$AM,37,0),0)</f>
        <v>157062</v>
      </c>
      <c r="I28" s="31">
        <f>IFERROR(+VLOOKUP(A28,'Consuntivo 2022'!A:F,6,0),0)</f>
        <v>91265.357000000469</v>
      </c>
      <c r="J28" s="29" t="s">
        <v>148</v>
      </c>
      <c r="K28" s="7">
        <v>460103</v>
      </c>
      <c r="L28" s="25">
        <v>383011</v>
      </c>
      <c r="M28" s="28">
        <v>23</v>
      </c>
      <c r="N28" s="27"/>
      <c r="O28" s="27">
        <f t="shared" si="8"/>
        <v>383011</v>
      </c>
      <c r="P28" s="27"/>
      <c r="Q28" s="27">
        <f t="shared" si="3"/>
        <v>0</v>
      </c>
      <c r="R28" s="7">
        <v>520329</v>
      </c>
      <c r="S28" s="26">
        <f t="shared" si="5"/>
        <v>0</v>
      </c>
      <c r="T28" s="26">
        <f t="shared" si="6"/>
        <v>0</v>
      </c>
      <c r="U28" s="55">
        <f t="shared" si="7"/>
        <v>0</v>
      </c>
      <c r="X28" s="25">
        <v>207760.86999999997</v>
      </c>
      <c r="Y28" s="25">
        <v>0</v>
      </c>
      <c r="Z28" s="25">
        <v>0</v>
      </c>
    </row>
    <row r="29" spans="1:26" ht="14.45" customHeight="1" x14ac:dyDescent="0.25">
      <c r="A29" s="7">
        <v>520333</v>
      </c>
      <c r="B29" s="100" t="s">
        <v>122</v>
      </c>
      <c r="C29" s="85" t="s">
        <v>6</v>
      </c>
      <c r="D29" s="78">
        <v>3.47</v>
      </c>
      <c r="E29" s="79">
        <v>99960</v>
      </c>
      <c r="F29" s="30">
        <f t="shared" si="0"/>
        <v>346861.2</v>
      </c>
      <c r="G29" s="30">
        <f t="shared" si="1"/>
        <v>169018.51581991772</v>
      </c>
      <c r="H29" s="25">
        <f>+IFERROR(VLOOKUP(A29,'[2]2.6.1 LAB_2023_DEF'!$C:$AM,37,0),0)</f>
        <v>89682</v>
      </c>
      <c r="I29" s="31">
        <f>IFERROR(+VLOOKUP(A29,'Consuntivo 2022'!A:F,6,0),0)</f>
        <v>100324.6</v>
      </c>
      <c r="J29" s="29">
        <f t="shared" si="2"/>
        <v>1.7790804721511539</v>
      </c>
      <c r="K29" s="7" t="s">
        <v>91</v>
      </c>
      <c r="L29" s="25">
        <v>3597500.17</v>
      </c>
      <c r="M29" s="28">
        <v>24</v>
      </c>
      <c r="N29" s="27"/>
      <c r="O29" s="27">
        <f t="shared" si="8"/>
        <v>3597500.17</v>
      </c>
      <c r="P29" s="27"/>
      <c r="Q29" s="27">
        <f t="shared" si="3"/>
        <v>0</v>
      </c>
      <c r="R29" s="7">
        <v>520333</v>
      </c>
      <c r="S29" s="26">
        <f t="shared" si="5"/>
        <v>89682</v>
      </c>
      <c r="T29" s="26">
        <f t="shared" si="6"/>
        <v>1793.64</v>
      </c>
      <c r="U29" s="55">
        <f t="shared" si="7"/>
        <v>91475.64</v>
      </c>
      <c r="X29" s="25">
        <v>145238.92000000001</v>
      </c>
      <c r="Y29" s="25">
        <v>0</v>
      </c>
      <c r="Z29" s="25">
        <v>0</v>
      </c>
    </row>
    <row r="30" spans="1:26" ht="14.45" customHeight="1" x14ac:dyDescent="0.25">
      <c r="A30" s="7">
        <v>530372</v>
      </c>
      <c r="B30" s="100" t="s">
        <v>123</v>
      </c>
      <c r="C30" s="85" t="s">
        <v>6</v>
      </c>
      <c r="D30" s="78">
        <v>3.47</v>
      </c>
      <c r="E30" s="79">
        <v>99960</v>
      </c>
      <c r="F30" s="30">
        <f t="shared" si="0"/>
        <v>346861.2</v>
      </c>
      <c r="G30" s="30">
        <f t="shared" si="1"/>
        <v>169018.51581991772</v>
      </c>
      <c r="H30" s="25">
        <f>+IFERROR(VLOOKUP(A30,'[2]2.6.1 LAB_2023_DEF'!$C:$AM,37,0),0)</f>
        <v>160622</v>
      </c>
      <c r="I30" s="31">
        <f>IFERROR(+VLOOKUP(A30,'Consuntivo 2022'!A:F,6,0),0)</f>
        <v>163518.46500000745</v>
      </c>
      <c r="J30" s="29">
        <f t="shared" si="2"/>
        <v>1.0428720512874803</v>
      </c>
      <c r="K30" s="7">
        <v>470125</v>
      </c>
      <c r="L30" s="25">
        <v>4128.01</v>
      </c>
      <c r="M30" s="28" t="s">
        <v>155</v>
      </c>
      <c r="N30" s="27"/>
      <c r="O30" s="27">
        <f t="shared" si="8"/>
        <v>4128.01</v>
      </c>
      <c r="P30" s="27"/>
      <c r="Q30" s="27">
        <f t="shared" si="3"/>
        <v>0</v>
      </c>
      <c r="R30" s="7">
        <v>530372</v>
      </c>
      <c r="S30" s="26">
        <f t="shared" si="5"/>
        <v>160622</v>
      </c>
      <c r="T30" s="26">
        <f t="shared" si="6"/>
        <v>0</v>
      </c>
      <c r="U30" s="55">
        <f t="shared" si="7"/>
        <v>160622</v>
      </c>
      <c r="X30" s="25">
        <v>232295</v>
      </c>
      <c r="Y30" s="25">
        <v>15535.80999999991</v>
      </c>
      <c r="Z30" s="25">
        <v>0</v>
      </c>
    </row>
    <row r="31" spans="1:26" ht="14.45" customHeight="1" x14ac:dyDescent="0.25">
      <c r="A31" s="7">
        <v>530379</v>
      </c>
      <c r="B31" s="100" t="s">
        <v>124</v>
      </c>
      <c r="C31" s="85" t="s">
        <v>6</v>
      </c>
      <c r="D31" s="78">
        <v>3.47</v>
      </c>
      <c r="E31" s="79">
        <v>99960</v>
      </c>
      <c r="F31" s="30">
        <f t="shared" si="0"/>
        <v>346861.2</v>
      </c>
      <c r="G31" s="30">
        <f t="shared" si="1"/>
        <v>169018.51581991772</v>
      </c>
      <c r="H31" s="25">
        <f>+IFERROR(VLOOKUP(A31,'[2]2.6.1 LAB_2023_DEF'!$C:$AM,37,0),0)</f>
        <v>217113</v>
      </c>
      <c r="I31" s="31">
        <f>IFERROR(+VLOOKUP(A31,'Consuntivo 2022'!A:F,6,0),0)</f>
        <v>222168.04900002119</v>
      </c>
      <c r="J31" s="29">
        <f t="shared" si="2"/>
        <v>0.76952336644010144</v>
      </c>
      <c r="K31" s="7">
        <v>520323</v>
      </c>
      <c r="L31" s="25">
        <v>403462</v>
      </c>
      <c r="M31" s="28">
        <v>26</v>
      </c>
      <c r="N31" s="27"/>
      <c r="O31" s="27">
        <f t="shared" si="8"/>
        <v>403462</v>
      </c>
      <c r="P31" s="27"/>
      <c r="Q31" s="27">
        <f t="shared" si="3"/>
        <v>0</v>
      </c>
      <c r="R31" s="7">
        <v>530379</v>
      </c>
      <c r="S31" s="26">
        <f t="shared" si="5"/>
        <v>217113</v>
      </c>
      <c r="T31" s="26">
        <f t="shared" si="6"/>
        <v>0</v>
      </c>
      <c r="U31" s="55">
        <f t="shared" si="7"/>
        <v>217113</v>
      </c>
      <c r="X31" s="25">
        <v>164365</v>
      </c>
      <c r="Y31" s="25">
        <v>10612.720000000001</v>
      </c>
      <c r="Z31" s="25">
        <v>0</v>
      </c>
    </row>
    <row r="32" spans="1:26" ht="14.45" customHeight="1" x14ac:dyDescent="0.25">
      <c r="A32" s="7" t="s">
        <v>83</v>
      </c>
      <c r="B32" s="100" t="s">
        <v>125</v>
      </c>
      <c r="C32" s="85" t="s">
        <v>7</v>
      </c>
      <c r="D32" s="78">
        <v>3.68</v>
      </c>
      <c r="E32" s="79">
        <v>240000</v>
      </c>
      <c r="F32" s="30">
        <f t="shared" ref="F32:F37" si="9">E32*D32</f>
        <v>883200</v>
      </c>
      <c r="G32" s="30">
        <f t="shared" si="1"/>
        <v>430365.67126029462</v>
      </c>
      <c r="H32" s="25">
        <f>+IFERROR(VLOOKUP(A32,'[2]2.6.1 LAB_2023_DEF'!$C:$AM,37,0),0)</f>
        <v>1052095</v>
      </c>
      <c r="I32" s="31">
        <f>IFERROR(+VLOOKUP(A32,'Consuntivo 2022'!A:F,6,0),0)</f>
        <v>848500.47800002201</v>
      </c>
      <c r="J32" s="29">
        <f t="shared" ref="J32:J37" si="10">G32/AVERAGE(H32,I32)</f>
        <v>0.45287456088569061</v>
      </c>
      <c r="K32" s="7" t="s">
        <v>88</v>
      </c>
      <c r="L32" s="25">
        <v>624681</v>
      </c>
      <c r="M32" s="28">
        <v>27</v>
      </c>
      <c r="N32" s="27"/>
      <c r="O32" s="27">
        <f t="shared" si="8"/>
        <v>624681</v>
      </c>
      <c r="P32" s="27"/>
      <c r="Q32" s="27">
        <f t="shared" si="3"/>
        <v>0</v>
      </c>
      <c r="R32" s="7" t="s">
        <v>83</v>
      </c>
      <c r="S32" s="26">
        <f t="shared" si="5"/>
        <v>1052095.08</v>
      </c>
      <c r="T32" s="26">
        <f t="shared" si="6"/>
        <v>-21041.901600000001</v>
      </c>
      <c r="U32" s="55">
        <f t="shared" si="7"/>
        <v>1031053.1784000001</v>
      </c>
      <c r="X32" s="25">
        <v>746486</v>
      </c>
      <c r="Y32" s="25">
        <v>58336.460000000079</v>
      </c>
      <c r="Z32" s="25">
        <v>0</v>
      </c>
    </row>
    <row r="33" spans="1:26" ht="14.45" customHeight="1" x14ac:dyDescent="0.25">
      <c r="A33" s="7" t="s">
        <v>84</v>
      </c>
      <c r="B33" s="100" t="s">
        <v>126</v>
      </c>
      <c r="C33" s="85" t="s">
        <v>7</v>
      </c>
      <c r="D33" s="78">
        <v>3.68</v>
      </c>
      <c r="E33" s="79">
        <v>4000000</v>
      </c>
      <c r="F33" s="30">
        <f t="shared" si="9"/>
        <v>14720000</v>
      </c>
      <c r="G33" s="30">
        <f t="shared" si="1"/>
        <v>7172761.1876715776</v>
      </c>
      <c r="H33" s="25">
        <f>+IFERROR(VLOOKUP(A33,'[2]2.6.1 LAB_2023_DEF'!$C:$AM,37,0),0)</f>
        <v>1717790</v>
      </c>
      <c r="I33" s="31">
        <f>IFERROR(+VLOOKUP(A33,'Consuntivo 2022'!A:F,6,0),0)</f>
        <v>1812121.025999089</v>
      </c>
      <c r="J33" s="29">
        <f t="shared" si="10"/>
        <v>4.0639897917208465</v>
      </c>
      <c r="K33" s="7" t="s">
        <v>95</v>
      </c>
      <c r="L33" s="25">
        <v>448103</v>
      </c>
      <c r="M33" s="28">
        <v>28</v>
      </c>
      <c r="N33" s="27"/>
      <c r="O33" s="27">
        <f t="shared" si="8"/>
        <v>448103</v>
      </c>
      <c r="P33" s="27"/>
      <c r="Q33" s="27">
        <f t="shared" si="3"/>
        <v>0</v>
      </c>
      <c r="R33" s="7" t="s">
        <v>84</v>
      </c>
      <c r="S33" s="26">
        <f t="shared" si="5"/>
        <v>2130629.9033324225</v>
      </c>
      <c r="T33" s="26">
        <f t="shared" si="6"/>
        <v>42612.598066648454</v>
      </c>
      <c r="U33" s="55">
        <f t="shared" si="7"/>
        <v>2173242.501399071</v>
      </c>
      <c r="X33" s="25">
        <v>757069.75</v>
      </c>
      <c r="Y33" s="25">
        <v>0</v>
      </c>
      <c r="Z33" s="25">
        <v>0</v>
      </c>
    </row>
    <row r="34" spans="1:26" ht="14.45" customHeight="1" x14ac:dyDescent="0.25">
      <c r="A34" s="7" t="s">
        <v>85</v>
      </c>
      <c r="B34" s="100" t="s">
        <v>127</v>
      </c>
      <c r="C34" s="85" t="s">
        <v>7</v>
      </c>
      <c r="D34" s="78">
        <v>3.68</v>
      </c>
      <c r="E34" s="79">
        <v>240000</v>
      </c>
      <c r="F34" s="30">
        <f t="shared" si="9"/>
        <v>883200</v>
      </c>
      <c r="G34" s="30">
        <f t="shared" si="1"/>
        <v>430365.67126029462</v>
      </c>
      <c r="H34" s="25">
        <f>+IFERROR(VLOOKUP(A34,'[2]2.6.1 LAB_2023_DEF'!$C:$AM,37,0),0)</f>
        <v>1465812</v>
      </c>
      <c r="I34" s="31">
        <f>IFERROR(+VLOOKUP(A34,'Consuntivo 2022'!A:F,6,0),0)</f>
        <v>1638869.7919998302</v>
      </c>
      <c r="J34" s="29">
        <f t="shared" si="10"/>
        <v>0.27723657372505262</v>
      </c>
      <c r="K34" s="7">
        <v>530379</v>
      </c>
      <c r="L34" s="25">
        <v>217113</v>
      </c>
      <c r="M34" s="28">
        <v>29</v>
      </c>
      <c r="N34" s="27"/>
      <c r="O34" s="27">
        <f t="shared" si="8"/>
        <v>217113</v>
      </c>
      <c r="P34" s="27"/>
      <c r="Q34" s="27">
        <f t="shared" si="3"/>
        <v>0</v>
      </c>
      <c r="R34" s="7" t="s">
        <v>85</v>
      </c>
      <c r="S34" s="26">
        <f t="shared" si="5"/>
        <v>1632475.7058308171</v>
      </c>
      <c r="T34" s="26">
        <f t="shared" si="6"/>
        <v>-32649.514116616341</v>
      </c>
      <c r="U34" s="55">
        <f t="shared" si="7"/>
        <v>1599826.1917142007</v>
      </c>
      <c r="X34" s="25">
        <v>852185.01669211604</v>
      </c>
      <c r="Y34" s="25">
        <v>29260.173307883873</v>
      </c>
      <c r="Z34" s="25">
        <v>0</v>
      </c>
    </row>
    <row r="35" spans="1:26" ht="14.45" customHeight="1" x14ac:dyDescent="0.25">
      <c r="A35" s="7" t="s">
        <v>86</v>
      </c>
      <c r="B35" s="100" t="s">
        <v>128</v>
      </c>
      <c r="C35" s="85" t="s">
        <v>7</v>
      </c>
      <c r="D35" s="78">
        <v>3.68</v>
      </c>
      <c r="E35" s="79">
        <v>1600000</v>
      </c>
      <c r="F35" s="30">
        <f t="shared" si="9"/>
        <v>5888000</v>
      </c>
      <c r="G35" s="30">
        <f t="shared" si="1"/>
        <v>2869104.4750686311</v>
      </c>
      <c r="H35" s="25">
        <f>+IFERROR(VLOOKUP(A35,'[2]2.6.1 LAB_2023_DEF'!$C:$AM,37,0),0)</f>
        <v>2319987.5238689096</v>
      </c>
      <c r="I35" s="31">
        <f>IFERROR(+VLOOKUP(A35,'Consuntivo 2022'!A:F,6,0),0)</f>
        <v>2554006.8249999997</v>
      </c>
      <c r="J35" s="29">
        <f t="shared" si="10"/>
        <v>1.1773113671067157</v>
      </c>
      <c r="K35" s="7">
        <v>490242</v>
      </c>
      <c r="L35" s="25">
        <v>203052</v>
      </c>
      <c r="M35" s="28">
        <v>30</v>
      </c>
      <c r="N35" s="27"/>
      <c r="O35" s="27">
        <v>92651</v>
      </c>
      <c r="P35" s="27">
        <f>+L35-O35</f>
        <v>110401</v>
      </c>
      <c r="Q35" s="27">
        <f t="shared" si="3"/>
        <v>-2208.02</v>
      </c>
      <c r="R35" s="7" t="s">
        <v>86</v>
      </c>
      <c r="S35" s="26">
        <f t="shared" si="5"/>
        <v>2918485.6749999998</v>
      </c>
      <c r="T35" s="26">
        <f t="shared" si="6"/>
        <v>33269.74</v>
      </c>
      <c r="U35" s="55">
        <f t="shared" si="7"/>
        <v>2951755.415</v>
      </c>
      <c r="X35" s="25">
        <v>263357</v>
      </c>
      <c r="Y35" s="25">
        <v>5665.3500000000349</v>
      </c>
      <c r="Z35" s="25">
        <v>0</v>
      </c>
    </row>
    <row r="36" spans="1:26" ht="14.45" customHeight="1" x14ac:dyDescent="0.25">
      <c r="A36" s="7" t="s">
        <v>87</v>
      </c>
      <c r="B36" s="100" t="s">
        <v>129</v>
      </c>
      <c r="C36" s="85" t="s">
        <v>6</v>
      </c>
      <c r="D36" s="78">
        <v>3.47</v>
      </c>
      <c r="E36" s="79">
        <v>100793.00000000001</v>
      </c>
      <c r="F36" s="30">
        <f t="shared" si="9"/>
        <v>349751.71000000008</v>
      </c>
      <c r="G36" s="30">
        <f t="shared" si="1"/>
        <v>170427.00345175041</v>
      </c>
      <c r="H36" s="25">
        <f>+IFERROR(VLOOKUP(A36,'[2]2.6.1 LAB_2023_DEF'!$C:$AM,37,0),0)</f>
        <v>413543</v>
      </c>
      <c r="I36" s="31">
        <f>IFERROR(+VLOOKUP(A36,'Consuntivo 2022'!A:F,6,0),0)</f>
        <v>425734.4770000283</v>
      </c>
      <c r="J36" s="29">
        <f t="shared" si="10"/>
        <v>0.40612790911758173</v>
      </c>
      <c r="K36" s="7" t="s">
        <v>89</v>
      </c>
      <c r="L36" s="25">
        <v>656986.92000000004</v>
      </c>
      <c r="M36" s="28">
        <v>31</v>
      </c>
      <c r="N36" s="27"/>
      <c r="O36" s="27"/>
      <c r="P36" s="106">
        <f>+L36</f>
        <v>656986.92000000004</v>
      </c>
      <c r="Q36" s="27">
        <f t="shared" si="3"/>
        <v>-13139.738400000002</v>
      </c>
      <c r="R36" s="7" t="s">
        <v>87</v>
      </c>
      <c r="S36" s="26">
        <f t="shared" si="5"/>
        <v>413543.01</v>
      </c>
      <c r="T36" s="26">
        <f t="shared" si="6"/>
        <v>-8270.860200000001</v>
      </c>
      <c r="U36" s="55">
        <f t="shared" si="7"/>
        <v>405272.14980000001</v>
      </c>
      <c r="X36" s="25">
        <v>1072819.6599999999</v>
      </c>
      <c r="Y36" s="25"/>
      <c r="Z36" s="25">
        <v>0</v>
      </c>
    </row>
    <row r="37" spans="1:26" ht="14.45" customHeight="1" x14ac:dyDescent="0.25">
      <c r="A37" s="7" t="s">
        <v>88</v>
      </c>
      <c r="B37" s="100" t="s">
        <v>130</v>
      </c>
      <c r="C37" s="85" t="s">
        <v>6</v>
      </c>
      <c r="D37" s="78">
        <v>3.47</v>
      </c>
      <c r="E37" s="79">
        <v>299880</v>
      </c>
      <c r="F37" s="30">
        <f t="shared" si="9"/>
        <v>1040583.6000000001</v>
      </c>
      <c r="G37" s="30">
        <f t="shared" si="1"/>
        <v>507055.54745975323</v>
      </c>
      <c r="H37" s="25">
        <f>+IFERROR(VLOOKUP(A37,'[2]2.6.1 LAB_2023_DEF'!$C:$AM,37,0),0)</f>
        <v>567892</v>
      </c>
      <c r="I37" s="31">
        <f>IFERROR(+VLOOKUP(A37,'Consuntivo 2022'!A:F,6,0),0)</f>
        <v>648432.23</v>
      </c>
      <c r="J37" s="29">
        <f t="shared" si="10"/>
        <v>0.83375063153967299</v>
      </c>
      <c r="K37" s="7">
        <v>520322</v>
      </c>
      <c r="L37" s="25">
        <v>562511</v>
      </c>
      <c r="M37" s="28">
        <v>32</v>
      </c>
      <c r="N37" s="27"/>
      <c r="O37" s="27"/>
      <c r="P37" s="27">
        <f t="shared" ref="P37:P50" si="11">+L37</f>
        <v>562511</v>
      </c>
      <c r="Q37" s="27">
        <f t="shared" si="3"/>
        <v>-11250.22</v>
      </c>
      <c r="R37" s="7" t="s">
        <v>88</v>
      </c>
      <c r="S37" s="26">
        <f t="shared" si="5"/>
        <v>624681</v>
      </c>
      <c r="T37" s="26">
        <f t="shared" si="6"/>
        <v>0</v>
      </c>
      <c r="U37" s="55">
        <f t="shared" si="7"/>
        <v>624681</v>
      </c>
      <c r="X37" s="25">
        <v>3447976.6705418872</v>
      </c>
      <c r="Y37" s="25">
        <v>318532.94113627926</v>
      </c>
      <c r="Z37" s="25">
        <v>132692.59832183158</v>
      </c>
    </row>
    <row r="38" spans="1:26" ht="14.45" customHeight="1" x14ac:dyDescent="0.25">
      <c r="A38" s="7" t="s">
        <v>89</v>
      </c>
      <c r="B38" s="100" t="s">
        <v>131</v>
      </c>
      <c r="C38" s="85" t="s">
        <v>7</v>
      </c>
      <c r="D38" s="78">
        <v>3.68</v>
      </c>
      <c r="E38" s="79">
        <v>240000</v>
      </c>
      <c r="F38" s="30">
        <f t="shared" si="0"/>
        <v>883200</v>
      </c>
      <c r="G38" s="30">
        <f t="shared" si="1"/>
        <v>430365.67126029462</v>
      </c>
      <c r="H38" s="25">
        <f>+IFERROR(VLOOKUP(A38,'[2]2.6.1 LAB_2023_DEF'!$C:$AM,37,0),0)</f>
        <v>653065</v>
      </c>
      <c r="I38" s="31">
        <f>IFERROR(+VLOOKUP(A38,'Consuntivo 2022'!A:F,6,0),0)</f>
        <v>656986.13200000382</v>
      </c>
      <c r="J38" s="29">
        <f t="shared" si="2"/>
        <v>0.65702118146071464</v>
      </c>
      <c r="K38" s="7">
        <v>500236</v>
      </c>
      <c r="L38" s="25">
        <v>711050.28</v>
      </c>
      <c r="M38" s="28">
        <v>33</v>
      </c>
      <c r="N38" s="27"/>
      <c r="O38" s="27"/>
      <c r="P38" s="27">
        <f t="shared" si="11"/>
        <v>711050.28</v>
      </c>
      <c r="Q38" s="27">
        <f t="shared" si="3"/>
        <v>-14221.0056</v>
      </c>
      <c r="R38" s="7" t="s">
        <v>89</v>
      </c>
      <c r="S38" s="26">
        <f t="shared" si="5"/>
        <v>656986.92000000004</v>
      </c>
      <c r="T38" s="26">
        <f t="shared" si="6"/>
        <v>-13139.738400000002</v>
      </c>
      <c r="U38" s="55">
        <f t="shared" si="7"/>
        <v>643847.18160000001</v>
      </c>
      <c r="X38" s="25">
        <v>687650</v>
      </c>
      <c r="Y38" s="25">
        <v>45260.929999999935</v>
      </c>
      <c r="Z38" s="25">
        <v>0</v>
      </c>
    </row>
    <row r="39" spans="1:26" ht="14.45" customHeight="1" x14ac:dyDescent="0.25">
      <c r="A39" s="7" t="s">
        <v>132</v>
      </c>
      <c r="B39" s="100" t="s">
        <v>133</v>
      </c>
      <c r="C39" s="86"/>
      <c r="D39" s="78"/>
      <c r="E39" s="79"/>
      <c r="F39" s="30">
        <f t="shared" si="0"/>
        <v>0</v>
      </c>
      <c r="G39" s="30">
        <f t="shared" si="1"/>
        <v>0</v>
      </c>
      <c r="H39" s="25">
        <f>+IFERROR(VLOOKUP(A39,'[2]2.6.1 LAB_2023_DEF'!$C:$AM,37,0),0)</f>
        <v>1181530</v>
      </c>
      <c r="I39" s="31">
        <f>IFERROR(+VLOOKUP(A39,'Consuntivo 2022'!A:F,6,0),0)</f>
        <v>752918.58599999791</v>
      </c>
      <c r="J39" s="29" t="s">
        <v>148</v>
      </c>
      <c r="K39" s="7" t="s">
        <v>90</v>
      </c>
      <c r="L39" s="25">
        <v>1252185.8</v>
      </c>
      <c r="M39" s="28">
        <v>34</v>
      </c>
      <c r="N39" s="27"/>
      <c r="O39" s="27"/>
      <c r="P39" s="27">
        <f t="shared" si="11"/>
        <v>1252185.8</v>
      </c>
      <c r="Q39" s="27">
        <f t="shared" si="3"/>
        <v>-25043.716</v>
      </c>
      <c r="R39" s="7" t="s">
        <v>132</v>
      </c>
      <c r="S39" s="26">
        <f t="shared" si="5"/>
        <v>0</v>
      </c>
      <c r="T39" s="26">
        <f t="shared" si="6"/>
        <v>0</v>
      </c>
      <c r="U39" s="55">
        <f t="shared" si="7"/>
        <v>0</v>
      </c>
      <c r="X39" s="25">
        <v>1577911</v>
      </c>
      <c r="Y39" s="25">
        <v>479.16000000038184</v>
      </c>
      <c r="Z39" s="25">
        <v>0</v>
      </c>
    </row>
    <row r="40" spans="1:26" ht="14.45" customHeight="1" x14ac:dyDescent="0.25">
      <c r="A40" s="7" t="s">
        <v>90</v>
      </c>
      <c r="B40" s="100" t="s">
        <v>134</v>
      </c>
      <c r="C40" s="85" t="s">
        <v>6</v>
      </c>
      <c r="D40" s="78">
        <v>3.47</v>
      </c>
      <c r="E40" s="79">
        <v>352800</v>
      </c>
      <c r="F40" s="30">
        <f t="shared" si="0"/>
        <v>1224216</v>
      </c>
      <c r="G40" s="30">
        <f t="shared" si="1"/>
        <v>596535.93818794482</v>
      </c>
      <c r="H40" s="25">
        <f>+IFERROR(VLOOKUP(A40,'[2]2.6.1 LAB_2023_DEF'!$C:$AM,37,0),0)</f>
        <v>1222712</v>
      </c>
      <c r="I40" s="31">
        <f>IFERROR(+VLOOKUP(A40,'Consuntivo 2022'!A:F,6,0),0)</f>
        <v>1252185.7079993219</v>
      </c>
      <c r="J40" s="29">
        <f t="shared" si="2"/>
        <v>0.48206916694765334</v>
      </c>
      <c r="K40" s="7" t="s">
        <v>83</v>
      </c>
      <c r="L40" s="25">
        <v>1052095.08</v>
      </c>
      <c r="M40" s="28">
        <v>35</v>
      </c>
      <c r="N40" s="27"/>
      <c r="O40" s="27"/>
      <c r="P40" s="27">
        <f t="shared" si="11"/>
        <v>1052095.08</v>
      </c>
      <c r="Q40" s="27">
        <f t="shared" si="3"/>
        <v>-21041.901600000001</v>
      </c>
      <c r="R40" s="7" t="s">
        <v>90</v>
      </c>
      <c r="S40" s="26">
        <f t="shared" si="5"/>
        <v>1252185.8</v>
      </c>
      <c r="T40" s="26">
        <f t="shared" si="6"/>
        <v>-25043.716</v>
      </c>
      <c r="U40" s="55">
        <f t="shared" si="7"/>
        <v>1227142.084</v>
      </c>
      <c r="X40" s="25">
        <v>1243842.1526715665</v>
      </c>
      <c r="Y40" s="25">
        <v>34839.227328434208</v>
      </c>
      <c r="Z40" s="25">
        <v>0</v>
      </c>
    </row>
    <row r="41" spans="1:26" ht="14.45" customHeight="1" x14ac:dyDescent="0.25">
      <c r="A41" s="7" t="s">
        <v>91</v>
      </c>
      <c r="B41" s="100" t="s">
        <v>135</v>
      </c>
      <c r="C41" s="85" t="s">
        <v>6</v>
      </c>
      <c r="D41" s="78">
        <v>3.47</v>
      </c>
      <c r="E41" s="79">
        <v>1600000</v>
      </c>
      <c r="F41" s="30">
        <f t="shared" si="0"/>
        <v>5552000</v>
      </c>
      <c r="G41" s="30">
        <f t="shared" si="1"/>
        <v>2705378.4044804755</v>
      </c>
      <c r="H41" s="25">
        <f>+IFERROR(VLOOKUP(A41,'[2]2.6.1 LAB_2023_DEF'!$C:$AM,37,0),0)</f>
        <v>2916597.63</v>
      </c>
      <c r="I41" s="31">
        <f>IFERROR(+VLOOKUP(A41,'Consuntivo 2022'!A:F,6,0),0)</f>
        <v>3000053.6313199997</v>
      </c>
      <c r="J41" s="29">
        <f t="shared" si="2"/>
        <v>0.91449648965009578</v>
      </c>
      <c r="K41" s="7" t="s">
        <v>96</v>
      </c>
      <c r="L41" s="25">
        <v>659699.12</v>
      </c>
      <c r="M41" s="28">
        <v>36</v>
      </c>
      <c r="N41" s="27"/>
      <c r="O41" s="27"/>
      <c r="P41" s="27">
        <f t="shared" si="11"/>
        <v>659699.12</v>
      </c>
      <c r="Q41" s="27">
        <f t="shared" si="3"/>
        <v>-13193.982400000001</v>
      </c>
      <c r="R41" s="7" t="s">
        <v>91</v>
      </c>
      <c r="S41" s="26">
        <f t="shared" si="5"/>
        <v>3597500.17</v>
      </c>
      <c r="T41" s="26">
        <f t="shared" si="6"/>
        <v>0</v>
      </c>
      <c r="U41" s="55">
        <f t="shared" si="7"/>
        <v>3597500.17</v>
      </c>
      <c r="X41" s="25">
        <v>780069</v>
      </c>
      <c r="Y41" s="25">
        <v>43443.259999999893</v>
      </c>
      <c r="Z41" s="25">
        <v>0</v>
      </c>
    </row>
    <row r="42" spans="1:26" ht="14.45" customHeight="1" x14ac:dyDescent="0.25">
      <c r="A42" s="7" t="s">
        <v>92</v>
      </c>
      <c r="B42" s="100" t="s">
        <v>136</v>
      </c>
      <c r="C42" s="85" t="s">
        <v>6</v>
      </c>
      <c r="D42" s="78">
        <v>3.47</v>
      </c>
      <c r="E42" s="79">
        <v>499800</v>
      </c>
      <c r="F42" s="30">
        <f t="shared" si="0"/>
        <v>1734306</v>
      </c>
      <c r="G42" s="30">
        <f t="shared" si="1"/>
        <v>845092.57909958845</v>
      </c>
      <c r="H42" s="25">
        <f>+IFERROR(VLOOKUP(A42,'[2]2.6.1 LAB_2023_DEF'!$C:$AM,37,0),0)</f>
        <v>376874</v>
      </c>
      <c r="I42" s="31">
        <f>IFERROR(+VLOOKUP(A42,'Consuntivo 2022'!A:F,6,0),0)</f>
        <v>412659.13500000344</v>
      </c>
      <c r="J42" s="29">
        <f t="shared" si="2"/>
        <v>2.1407399933875726</v>
      </c>
      <c r="K42" s="7" t="s">
        <v>87</v>
      </c>
      <c r="L42" s="25">
        <v>413543.01</v>
      </c>
      <c r="M42" s="28">
        <v>37</v>
      </c>
      <c r="N42" s="27"/>
      <c r="O42" s="27"/>
      <c r="P42" s="27">
        <f t="shared" si="11"/>
        <v>413543.01</v>
      </c>
      <c r="Q42" s="27">
        <f t="shared" si="3"/>
        <v>-8270.860200000001</v>
      </c>
      <c r="R42" s="7" t="s">
        <v>92</v>
      </c>
      <c r="S42" s="26">
        <f t="shared" si="5"/>
        <v>527233</v>
      </c>
      <c r="T42" s="26">
        <f t="shared" si="6"/>
        <v>10544.66</v>
      </c>
      <c r="U42" s="55">
        <f t="shared" si="7"/>
        <v>537777.66</v>
      </c>
      <c r="X42" s="25">
        <v>1128856</v>
      </c>
      <c r="Y42" s="25">
        <v>112885.6</v>
      </c>
      <c r="Z42" s="25">
        <v>21007.66999999978</v>
      </c>
    </row>
    <row r="43" spans="1:26" ht="14.45" customHeight="1" x14ac:dyDescent="0.25">
      <c r="A43" s="7" t="s">
        <v>93</v>
      </c>
      <c r="B43" s="100" t="s">
        <v>137</v>
      </c>
      <c r="C43" s="85" t="s">
        <v>6</v>
      </c>
      <c r="D43" s="78">
        <v>3.47</v>
      </c>
      <c r="E43" s="79">
        <v>500000</v>
      </c>
      <c r="F43" s="30">
        <f t="shared" si="0"/>
        <v>1735000</v>
      </c>
      <c r="G43" s="30">
        <f t="shared" si="1"/>
        <v>845430.75140014861</v>
      </c>
      <c r="H43" s="25">
        <f>+IFERROR(VLOOKUP(A43,'[2]2.6.1 LAB_2023_DEF'!$C:$AM,37,0),0)</f>
        <v>479167.5</v>
      </c>
      <c r="I43" s="31">
        <f>IFERROR(+VLOOKUP(A43,'Consuntivo 2022'!A:F,6,0),0)</f>
        <v>529000.65999999992</v>
      </c>
      <c r="J43" s="29">
        <f t="shared" si="2"/>
        <v>1.6771621738185993</v>
      </c>
      <c r="K43" s="7" t="s">
        <v>85</v>
      </c>
      <c r="L43" s="25">
        <v>1632475.7058308171</v>
      </c>
      <c r="M43" s="28">
        <v>38</v>
      </c>
      <c r="N43" s="27"/>
      <c r="O43" s="27"/>
      <c r="P43" s="27">
        <f t="shared" si="11"/>
        <v>1632475.7058308171</v>
      </c>
      <c r="Q43" s="27">
        <f t="shared" si="3"/>
        <v>-32649.514116616341</v>
      </c>
      <c r="R43" s="7" t="s">
        <v>93</v>
      </c>
      <c r="S43" s="26">
        <f t="shared" si="5"/>
        <v>1447513.6173361712</v>
      </c>
      <c r="T43" s="26">
        <f>VLOOKUP(R43,$K$6:$Q$50,7,FALSE)</f>
        <v>28950.272346723425</v>
      </c>
      <c r="U43" s="55">
        <f t="shared" si="7"/>
        <v>1476463.8896828946</v>
      </c>
      <c r="X43" s="25"/>
      <c r="Y43" s="25"/>
      <c r="Z43" s="25"/>
    </row>
    <row r="44" spans="1:26" ht="14.45" customHeight="1" x14ac:dyDescent="0.25">
      <c r="A44" s="7" t="s">
        <v>138</v>
      </c>
      <c r="B44" s="100" t="s">
        <v>139</v>
      </c>
      <c r="C44" s="85" t="s">
        <v>7</v>
      </c>
      <c r="D44" s="78">
        <v>3.68</v>
      </c>
      <c r="E44" s="79"/>
      <c r="F44" s="30">
        <f t="shared" si="0"/>
        <v>0</v>
      </c>
      <c r="G44" s="30">
        <f t="shared" si="1"/>
        <v>0</v>
      </c>
      <c r="H44" s="25">
        <f>+IFERROR(VLOOKUP(A44,'[2]2.6.1 LAB_2023_DEF'!$C:$AM,37,0),0)</f>
        <v>493056</v>
      </c>
      <c r="I44" s="31">
        <f>IFERROR(+VLOOKUP(A44,'Consuntivo 2022'!A:F,6,0),0)</f>
        <v>580815.81999999995</v>
      </c>
      <c r="J44" s="29">
        <f t="shared" si="2"/>
        <v>0</v>
      </c>
      <c r="K44" s="7" t="s">
        <v>138</v>
      </c>
      <c r="L44" s="25">
        <v>287616</v>
      </c>
      <c r="M44" s="28">
        <v>39</v>
      </c>
      <c r="N44" s="27"/>
      <c r="O44" s="27"/>
      <c r="P44" s="27">
        <f t="shared" si="11"/>
        <v>287616</v>
      </c>
      <c r="Q44" s="27">
        <f t="shared" si="3"/>
        <v>-5752.32</v>
      </c>
      <c r="R44" s="7" t="s">
        <v>138</v>
      </c>
      <c r="S44" s="26">
        <f t="shared" si="5"/>
        <v>287616</v>
      </c>
      <c r="T44" s="26">
        <f t="shared" si="6"/>
        <v>-5752.32</v>
      </c>
      <c r="U44" s="55">
        <f t="shared" si="7"/>
        <v>281863.67999999999</v>
      </c>
      <c r="X44" s="25"/>
      <c r="Y44" s="25"/>
      <c r="Z44" s="25"/>
    </row>
    <row r="45" spans="1:26" ht="14.45" customHeight="1" x14ac:dyDescent="0.25">
      <c r="A45" s="7" t="s">
        <v>94</v>
      </c>
      <c r="B45" s="100" t="s">
        <v>140</v>
      </c>
      <c r="C45" s="85" t="s">
        <v>6</v>
      </c>
      <c r="D45" s="78">
        <v>3.47</v>
      </c>
      <c r="E45" s="79">
        <v>355856</v>
      </c>
      <c r="F45" s="30">
        <f t="shared" si="0"/>
        <v>1234820.32</v>
      </c>
      <c r="G45" s="30">
        <f t="shared" si="1"/>
        <v>601703.21094050258</v>
      </c>
      <c r="H45" s="25">
        <f>+IFERROR(VLOOKUP(A45,'[2]2.6.1 LAB_2023_DEF'!$C:$AM,37,0),0)</f>
        <v>179351</v>
      </c>
      <c r="I45" s="31">
        <f>IFERROR(+VLOOKUP(A45,'Consuntivo 2022'!A:F,6,0),0)</f>
        <v>174313.39200002368</v>
      </c>
      <c r="J45" s="29">
        <f t="shared" si="2"/>
        <v>3.4026790626999976</v>
      </c>
      <c r="K45" s="7" t="s">
        <v>143</v>
      </c>
      <c r="L45" s="25">
        <v>0</v>
      </c>
      <c r="M45" s="28" t="s">
        <v>155</v>
      </c>
      <c r="N45" s="27"/>
      <c r="O45" s="27"/>
      <c r="P45" s="27">
        <f t="shared" si="11"/>
        <v>0</v>
      </c>
      <c r="Q45" s="27">
        <f t="shared" si="3"/>
        <v>0</v>
      </c>
      <c r="R45" s="7" t="s">
        <v>94</v>
      </c>
      <c r="S45" s="26">
        <f t="shared" si="5"/>
        <v>159696.46</v>
      </c>
      <c r="T45" s="26">
        <f t="shared" si="6"/>
        <v>3193.9292</v>
      </c>
      <c r="U45" s="55">
        <f t="shared" si="7"/>
        <v>162890.38920000001</v>
      </c>
      <c r="X45" s="25"/>
      <c r="Y45" s="25"/>
      <c r="Z45" s="25"/>
    </row>
    <row r="46" spans="1:26" ht="14.45" customHeight="1" x14ac:dyDescent="0.25">
      <c r="A46" s="7" t="s">
        <v>95</v>
      </c>
      <c r="B46" s="100" t="s">
        <v>141</v>
      </c>
      <c r="C46" s="85" t="s">
        <v>7</v>
      </c>
      <c r="D46" s="78">
        <v>3.68</v>
      </c>
      <c r="E46" s="79">
        <v>199920</v>
      </c>
      <c r="F46" s="30">
        <f t="shared" si="0"/>
        <v>735705.59999999998</v>
      </c>
      <c r="G46" s="30">
        <f t="shared" si="1"/>
        <v>358494.60415982548</v>
      </c>
      <c r="H46" s="25">
        <f>+IFERROR(VLOOKUP(A46,'[2]2.6.1 LAB_2023_DEF'!$C:$AM,37,0),0)</f>
        <v>448103</v>
      </c>
      <c r="I46" s="31">
        <f>IFERROR(+VLOOKUP(A46,'Consuntivo 2022'!A:F,6,0),0)</f>
        <v>431941.35400001355</v>
      </c>
      <c r="J46" s="29">
        <f t="shared" si="2"/>
        <v>0.81471940029018119</v>
      </c>
      <c r="K46" s="7" t="s">
        <v>145</v>
      </c>
      <c r="L46" s="25">
        <v>0</v>
      </c>
      <c r="M46" s="28" t="s">
        <v>155</v>
      </c>
      <c r="N46" s="27"/>
      <c r="O46" s="27"/>
      <c r="P46" s="27">
        <f t="shared" si="11"/>
        <v>0</v>
      </c>
      <c r="Q46" s="27">
        <f t="shared" si="3"/>
        <v>0</v>
      </c>
      <c r="R46" s="7" t="s">
        <v>95</v>
      </c>
      <c r="S46" s="26">
        <f t="shared" si="5"/>
        <v>448103</v>
      </c>
      <c r="T46" s="26">
        <f t="shared" si="6"/>
        <v>0</v>
      </c>
      <c r="U46" s="55">
        <f t="shared" si="7"/>
        <v>448103</v>
      </c>
      <c r="X46" s="25"/>
      <c r="Y46" s="25"/>
      <c r="Z46" s="25"/>
    </row>
    <row r="47" spans="1:26" ht="14.45" customHeight="1" x14ac:dyDescent="0.25">
      <c r="A47" s="7" t="s">
        <v>96</v>
      </c>
      <c r="B47" s="100" t="s">
        <v>142</v>
      </c>
      <c r="C47" s="85" t="s">
        <v>7</v>
      </c>
      <c r="D47" s="78">
        <v>3.68</v>
      </c>
      <c r="E47" s="79">
        <v>199920</v>
      </c>
      <c r="F47" s="30">
        <f t="shared" si="0"/>
        <v>735705.59999999998</v>
      </c>
      <c r="G47" s="30">
        <f t="shared" si="1"/>
        <v>358494.60415982548</v>
      </c>
      <c r="H47" s="25">
        <f>+IFERROR(VLOOKUP(A47,'[2]2.6.1 LAB_2023_DEF'!$C:$AM,37,0),0)</f>
        <v>586140</v>
      </c>
      <c r="I47" s="31">
        <f>IFERROR(+VLOOKUP(A47,'Consuntivo 2022'!A:F,6,0),0)</f>
        <v>1123657.22</v>
      </c>
      <c r="J47" s="29">
        <f t="shared" si="2"/>
        <v>0.41934166223504032</v>
      </c>
      <c r="K47" s="7">
        <v>490209</v>
      </c>
      <c r="L47" s="25">
        <v>0</v>
      </c>
      <c r="M47" s="28" t="s">
        <v>155</v>
      </c>
      <c r="N47" s="27"/>
      <c r="O47" s="27"/>
      <c r="P47" s="27">
        <f t="shared" si="11"/>
        <v>0</v>
      </c>
      <c r="Q47" s="27">
        <f t="shared" si="3"/>
        <v>0</v>
      </c>
      <c r="R47" s="7" t="s">
        <v>96</v>
      </c>
      <c r="S47" s="26">
        <f t="shared" si="5"/>
        <v>659699.12</v>
      </c>
      <c r="T47" s="26">
        <f t="shared" si="6"/>
        <v>-13193.982400000001</v>
      </c>
      <c r="U47" s="55">
        <f t="shared" si="7"/>
        <v>646505.13760000002</v>
      </c>
      <c r="X47" s="25"/>
      <c r="Y47" s="25"/>
      <c r="Z47" s="25"/>
    </row>
    <row r="48" spans="1:26" ht="14.45" customHeight="1" x14ac:dyDescent="0.25">
      <c r="A48" s="7" t="s">
        <v>143</v>
      </c>
      <c r="B48" s="101" t="s">
        <v>144</v>
      </c>
      <c r="C48" s="85"/>
      <c r="D48" s="84"/>
      <c r="E48" s="79"/>
      <c r="F48" s="30">
        <f t="shared" si="0"/>
        <v>0</v>
      </c>
      <c r="G48" s="30">
        <f t="shared" si="1"/>
        <v>0</v>
      </c>
      <c r="H48" s="25">
        <f>+IFERROR(VLOOKUP(A48,'[2]2.6.1 LAB_2023_DEF'!$C:$AM,37,0),0)</f>
        <v>0</v>
      </c>
      <c r="I48" s="31">
        <f>IFERROR(+VLOOKUP(A48,'Consuntivo 2022'!A:F,6,0),0)</f>
        <v>0</v>
      </c>
      <c r="J48" s="29" t="s">
        <v>74</v>
      </c>
      <c r="K48" s="7">
        <v>520328</v>
      </c>
      <c r="L48" s="25">
        <v>0</v>
      </c>
      <c r="M48" s="28" t="s">
        <v>155</v>
      </c>
      <c r="N48" s="27"/>
      <c r="O48" s="27"/>
      <c r="P48" s="27">
        <f t="shared" si="11"/>
        <v>0</v>
      </c>
      <c r="Q48" s="27">
        <f t="shared" si="3"/>
        <v>0</v>
      </c>
      <c r="R48" s="7" t="s">
        <v>143</v>
      </c>
      <c r="S48" s="26">
        <f t="shared" si="5"/>
        <v>0</v>
      </c>
      <c r="T48" s="26">
        <f t="shared" si="6"/>
        <v>0</v>
      </c>
      <c r="U48" s="55">
        <f t="shared" si="7"/>
        <v>0</v>
      </c>
      <c r="X48" s="25"/>
      <c r="Y48" s="25"/>
      <c r="Z48" s="25"/>
    </row>
    <row r="49" spans="1:26" ht="14.45" customHeight="1" x14ac:dyDescent="0.25">
      <c r="A49" s="7" t="s">
        <v>145</v>
      </c>
      <c r="B49" s="100" t="s">
        <v>146</v>
      </c>
      <c r="C49" s="85"/>
      <c r="D49" s="84"/>
      <c r="E49" s="79"/>
      <c r="F49" s="30">
        <f t="shared" si="0"/>
        <v>0</v>
      </c>
      <c r="G49" s="30">
        <f t="shared" si="1"/>
        <v>0</v>
      </c>
      <c r="H49" s="25">
        <f>+IFERROR(VLOOKUP(A49,'[2]2.6.1 LAB_2023_DEF'!$C:$AM,37,0),0)</f>
        <v>0</v>
      </c>
      <c r="I49" s="31">
        <f>IFERROR(+VLOOKUP(A49,'Consuntivo 2022'!A:F,6,0),0)</f>
        <v>0</v>
      </c>
      <c r="J49" s="29" t="s">
        <v>74</v>
      </c>
      <c r="K49" s="7">
        <v>520329</v>
      </c>
      <c r="L49" s="25">
        <v>0</v>
      </c>
      <c r="M49" s="28" t="s">
        <v>155</v>
      </c>
      <c r="N49" s="27"/>
      <c r="O49" s="27"/>
      <c r="P49" s="27">
        <f t="shared" si="11"/>
        <v>0</v>
      </c>
      <c r="Q49" s="27">
        <f t="shared" si="3"/>
        <v>0</v>
      </c>
      <c r="R49" s="7" t="s">
        <v>145</v>
      </c>
      <c r="S49" s="26">
        <f t="shared" si="5"/>
        <v>0</v>
      </c>
      <c r="T49" s="26">
        <f t="shared" si="6"/>
        <v>0</v>
      </c>
      <c r="U49" s="55">
        <f t="shared" si="7"/>
        <v>0</v>
      </c>
      <c r="X49" s="25"/>
      <c r="Y49" s="25"/>
      <c r="Z49" s="25"/>
    </row>
    <row r="50" spans="1:26" ht="14.45" customHeight="1" x14ac:dyDescent="0.25">
      <c r="A50" s="7" t="s">
        <v>97</v>
      </c>
      <c r="B50" s="100" t="s">
        <v>147</v>
      </c>
      <c r="C50" s="85" t="s">
        <v>6</v>
      </c>
      <c r="D50" s="78">
        <v>3.47</v>
      </c>
      <c r="E50" s="79">
        <v>99960</v>
      </c>
      <c r="F50" s="30">
        <f t="shared" si="0"/>
        <v>346861.2</v>
      </c>
      <c r="G50" s="30">
        <f t="shared" si="1"/>
        <v>169018.51581991772</v>
      </c>
      <c r="H50" s="25">
        <f>+IFERROR(VLOOKUP(A50,'[2]2.6.1 LAB_2023_DEF'!$C:$AM,37,0),0)</f>
        <v>40081</v>
      </c>
      <c r="I50" s="31">
        <f>IFERROR(+VLOOKUP(A50,'Consuntivo 2022'!A:F,6,0),0)</f>
        <v>39522.730000000003</v>
      </c>
      <c r="J50" s="29">
        <f t="shared" si="2"/>
        <v>4.2464973895046807</v>
      </c>
      <c r="K50" s="7" t="s">
        <v>132</v>
      </c>
      <c r="L50" s="25">
        <v>0</v>
      </c>
      <c r="M50" s="28" t="s">
        <v>155</v>
      </c>
      <c r="N50" s="27"/>
      <c r="O50" s="27"/>
      <c r="P50" s="27">
        <f t="shared" si="11"/>
        <v>0</v>
      </c>
      <c r="Q50" s="27">
        <f t="shared" si="3"/>
        <v>0</v>
      </c>
      <c r="R50" s="7" t="s">
        <v>97</v>
      </c>
      <c r="S50" s="26">
        <f t="shared" si="5"/>
        <v>40081</v>
      </c>
      <c r="T50" s="26">
        <f t="shared" si="6"/>
        <v>801.62</v>
      </c>
      <c r="U50" s="55">
        <f t="shared" si="7"/>
        <v>40882.620000000003</v>
      </c>
      <c r="X50" s="25"/>
      <c r="Y50" s="25"/>
      <c r="Z50" s="25"/>
    </row>
    <row r="51" spans="1:26" ht="14.45" customHeight="1" x14ac:dyDescent="0.25">
      <c r="B51" s="24" t="s">
        <v>5</v>
      </c>
      <c r="D51" s="23"/>
      <c r="E51" s="18">
        <f>SUM(E6:E42)</f>
        <v>12555319</v>
      </c>
      <c r="F51" s="18">
        <f>SUM(F6:F42)</f>
        <v>45180783.170000002</v>
      </c>
      <c r="G51" s="80">
        <v>22015690.757498726</v>
      </c>
      <c r="H51" s="25">
        <f>SUM(H6:H50)</f>
        <v>20833223.40386891</v>
      </c>
      <c r="I51" s="21">
        <f>SUM(I6:I50)</f>
        <v>21886419.548318405</v>
      </c>
      <c r="J51" s="51">
        <f t="shared" si="2"/>
        <v>1.0307057473368459</v>
      </c>
      <c r="K51" s="20"/>
      <c r="L51" s="20">
        <f>SUM(L6:L50)</f>
        <v>22015691.751499411</v>
      </c>
      <c r="M51" s="20"/>
      <c r="N51" s="20">
        <f>SUM(N6:N50)</f>
        <v>7338563.9806685932</v>
      </c>
      <c r="O51" s="20">
        <f>SUM(O25:O50)</f>
        <v>7338563.8549999995</v>
      </c>
      <c r="P51" s="20">
        <f>SUM(P35:P50)</f>
        <v>7338563.9158308171</v>
      </c>
      <c r="Q51" s="20">
        <f>SUM(Q6:Q42)</f>
        <v>38401.835413371853</v>
      </c>
      <c r="R51" s="19"/>
      <c r="S51" s="19">
        <f>SUM(S6:S50)</f>
        <v>22015691.751499414</v>
      </c>
      <c r="T51" s="19">
        <f>SUM(T6:T50)</f>
        <v>1.2967555331897529E-3</v>
      </c>
      <c r="U51" s="19">
        <f>SUM(U6:U50)</f>
        <v>22015691.752796169</v>
      </c>
      <c r="X51" s="18">
        <v>22045484.910234392</v>
      </c>
      <c r="Y51" s="18">
        <v>1057034.66180548</v>
      </c>
      <c r="Z51" s="18">
        <v>1437412.3579601278</v>
      </c>
    </row>
    <row r="52" spans="1:26" ht="16.899999999999999" customHeight="1" x14ac:dyDescent="0.25">
      <c r="A52" s="74" t="s">
        <v>77</v>
      </c>
      <c r="K52" s="17" t="s">
        <v>4</v>
      </c>
      <c r="L52" s="16">
        <f>+L51/3</f>
        <v>7338563.9171664706</v>
      </c>
      <c r="M52" s="15"/>
      <c r="N52" s="14">
        <f>$L52-N51</f>
        <v>-6.3502122648060322E-2</v>
      </c>
      <c r="O52" s="14">
        <f>$L52-O51</f>
        <v>6.2166471034288406E-2</v>
      </c>
      <c r="P52" s="105">
        <f>$L52-P51</f>
        <v>1.3356534764170647E-3</v>
      </c>
    </row>
    <row r="53" spans="1:26" x14ac:dyDescent="0.25">
      <c r="A53" s="74" t="s">
        <v>68</v>
      </c>
    </row>
    <row r="54" spans="1:26" x14ac:dyDescent="0.25">
      <c r="A54" s="74"/>
    </row>
    <row r="55" spans="1:26" x14ac:dyDescent="0.25">
      <c r="A55" s="74"/>
    </row>
    <row r="56" spans="1:26" ht="18.75" x14ac:dyDescent="0.3">
      <c r="E56" s="13"/>
      <c r="G56" s="103"/>
      <c r="K56" s="77" t="s">
        <v>38</v>
      </c>
      <c r="L56" s="77"/>
      <c r="M56" s="77"/>
      <c r="N56" s="77"/>
    </row>
    <row r="57" spans="1:26" ht="39.6" customHeight="1" x14ac:dyDescent="0.25">
      <c r="G57" s="103"/>
      <c r="K57" s="12" t="s">
        <v>36</v>
      </c>
      <c r="L57" s="10" t="s">
        <v>2</v>
      </c>
      <c r="M57" s="49" t="s">
        <v>19</v>
      </c>
      <c r="N57" s="10" t="s">
        <v>0</v>
      </c>
      <c r="P57" s="50"/>
    </row>
    <row r="58" spans="1:26" x14ac:dyDescent="0.25">
      <c r="G58" s="104"/>
      <c r="K58" s="29" t="s">
        <v>74</v>
      </c>
      <c r="L58" s="7" t="s">
        <v>143</v>
      </c>
      <c r="M58" s="8">
        <f>+VLOOKUP(L58,'[2]2.6.1 LAB_2023_DEF'!$C:$H,6,0)</f>
        <v>0</v>
      </c>
      <c r="N58" s="5" t="s">
        <v>155</v>
      </c>
      <c r="P58" s="7"/>
    </row>
    <row r="59" spans="1:26" x14ac:dyDescent="0.25">
      <c r="G59" s="104"/>
      <c r="K59" s="29" t="s">
        <v>74</v>
      </c>
      <c r="L59" s="7" t="s">
        <v>145</v>
      </c>
      <c r="M59" s="8">
        <f>+VLOOKUP(L59,'[2]2.6.1 LAB_2023_DEF'!$C:$H,6,0)</f>
        <v>0</v>
      </c>
      <c r="N59" s="5" t="s">
        <v>155</v>
      </c>
      <c r="P59" s="7"/>
    </row>
    <row r="60" spans="1:26" x14ac:dyDescent="0.25">
      <c r="G60" s="104"/>
      <c r="K60" s="29" t="s">
        <v>148</v>
      </c>
      <c r="L60" s="7">
        <v>470125</v>
      </c>
      <c r="M60" s="8">
        <f>+VLOOKUP(L60,'[2]2.6.1 LAB_2023_DEF'!$C:$H,6,0)</f>
        <v>4128.01</v>
      </c>
      <c r="N60" s="5" t="s">
        <v>155</v>
      </c>
      <c r="P60" s="7"/>
    </row>
    <row r="61" spans="1:26" x14ac:dyDescent="0.25">
      <c r="G61" s="104"/>
      <c r="K61" s="29" t="s">
        <v>148</v>
      </c>
      <c r="L61" s="7">
        <v>490209</v>
      </c>
      <c r="M61" s="8">
        <f>+VLOOKUP(L61,'[2]2.6.1 LAB_2023_DEF'!$C:$H,6,0)</f>
        <v>0</v>
      </c>
      <c r="N61" s="5" t="s">
        <v>155</v>
      </c>
      <c r="P61" s="7"/>
    </row>
    <row r="62" spans="1:26" x14ac:dyDescent="0.25">
      <c r="G62" s="104"/>
      <c r="K62" s="29" t="s">
        <v>148</v>
      </c>
      <c r="L62" s="7">
        <v>520328</v>
      </c>
      <c r="M62" s="8">
        <f>+VLOOKUP(L62,'[2]2.6.1 LAB_2023_DEF'!$C:$H,6,0)</f>
        <v>0</v>
      </c>
      <c r="N62" s="5" t="s">
        <v>155</v>
      </c>
      <c r="P62" s="7"/>
    </row>
    <row r="63" spans="1:26" x14ac:dyDescent="0.25">
      <c r="G63" s="104"/>
      <c r="K63" s="29" t="s">
        <v>148</v>
      </c>
      <c r="L63" s="7">
        <v>520329</v>
      </c>
      <c r="M63" s="8">
        <f>+VLOOKUP(L63,'[2]2.6.1 LAB_2023_DEF'!$C:$H,6,0)</f>
        <v>0</v>
      </c>
      <c r="N63" s="5" t="s">
        <v>155</v>
      </c>
    </row>
    <row r="64" spans="1:26" x14ac:dyDescent="0.25">
      <c r="G64" s="104"/>
      <c r="K64" s="29" t="s">
        <v>148</v>
      </c>
      <c r="L64" s="7" t="s">
        <v>132</v>
      </c>
      <c r="M64" s="8">
        <f>+VLOOKUP(L64,'[2]2.6.1 LAB_2023_DEF'!$C:$H,6,0)</f>
        <v>0</v>
      </c>
      <c r="N64" s="5" t="s">
        <v>155</v>
      </c>
      <c r="P64" s="3"/>
    </row>
    <row r="65" spans="7:16" x14ac:dyDescent="0.25">
      <c r="G65" s="104"/>
      <c r="K65" s="29">
        <v>96.641553370448975</v>
      </c>
      <c r="L65" s="7">
        <v>480212</v>
      </c>
      <c r="M65" s="8">
        <f>+VLOOKUP(L65,'[2]2.6.1 LAB_2023_DEF'!$C:$H,6,0)</f>
        <v>1277</v>
      </c>
      <c r="N65" s="5">
        <v>1</v>
      </c>
      <c r="P65" s="3"/>
    </row>
    <row r="66" spans="7:16" x14ac:dyDescent="0.25">
      <c r="G66" s="104"/>
      <c r="K66" s="29">
        <v>18.687307270865908</v>
      </c>
      <c r="L66" s="7">
        <v>510295</v>
      </c>
      <c r="M66" s="8">
        <f>+VLOOKUP(L66,'[2]2.6.1 LAB_2023_DEF'!$C:$H,6,0)</f>
        <v>5412</v>
      </c>
      <c r="N66" s="5">
        <v>2</v>
      </c>
      <c r="P66" s="3"/>
    </row>
    <row r="67" spans="7:16" x14ac:dyDescent="0.25">
      <c r="G67" s="104"/>
      <c r="K67" s="29">
        <v>10.860652994939905</v>
      </c>
      <c r="L67" s="7">
        <v>450046</v>
      </c>
      <c r="M67" s="8">
        <f>+VLOOKUP(L67,'[2]2.6.1 LAB_2023_DEF'!$C:$H,6,0)</f>
        <v>15085</v>
      </c>
      <c r="N67" s="5">
        <v>3</v>
      </c>
      <c r="P67" s="3"/>
    </row>
    <row r="68" spans="7:16" x14ac:dyDescent="0.25">
      <c r="G68" s="104"/>
      <c r="K68" s="29">
        <v>8.2754328247968338</v>
      </c>
      <c r="L68" s="7">
        <v>440076</v>
      </c>
      <c r="M68" s="8">
        <f>+VLOOKUP(L68,'[2]2.6.1 LAB_2023_DEF'!$C:$H,6,0)</f>
        <v>18490</v>
      </c>
      <c r="N68" s="5">
        <v>4</v>
      </c>
      <c r="P68" s="3"/>
    </row>
    <row r="69" spans="7:16" x14ac:dyDescent="0.25">
      <c r="G69" s="104"/>
      <c r="K69" s="29">
        <v>5.1957935842027592</v>
      </c>
      <c r="L69" s="7">
        <v>440021</v>
      </c>
      <c r="M69" s="8">
        <f>+VLOOKUP(L69,'[2]2.6.1 LAB_2023_DEF'!$C:$H,6,0)</f>
        <v>29562</v>
      </c>
      <c r="N69" s="5">
        <v>5</v>
      </c>
      <c r="P69" s="7"/>
    </row>
    <row r="70" spans="7:16" x14ac:dyDescent="0.25">
      <c r="G70" s="104"/>
      <c r="K70" s="29">
        <v>4.2464973895046807</v>
      </c>
      <c r="L70" s="7" t="s">
        <v>97</v>
      </c>
      <c r="M70" s="8">
        <f>+VLOOKUP(L70,'[2]2.6.1 LAB_2023_DEF'!$C:$H,6,0)</f>
        <v>40081</v>
      </c>
      <c r="N70" s="5">
        <v>6</v>
      </c>
      <c r="P70" s="7"/>
    </row>
    <row r="71" spans="7:16" x14ac:dyDescent="0.25">
      <c r="G71" s="104"/>
      <c r="K71" s="29">
        <v>4.0639897917208465</v>
      </c>
      <c r="L71" s="7" t="s">
        <v>84</v>
      </c>
      <c r="M71" s="8">
        <f>+VLOOKUP(L71,'[2]2.6.1 LAB_2023_DEF'!$C:$H,6,0)</f>
        <v>2130629.9033324225</v>
      </c>
      <c r="N71" s="5">
        <v>7</v>
      </c>
      <c r="P71" s="3"/>
    </row>
    <row r="72" spans="7:16" x14ac:dyDescent="0.25">
      <c r="G72" s="104"/>
      <c r="K72" s="29">
        <v>3.4026790626999976</v>
      </c>
      <c r="L72" s="7" t="s">
        <v>94</v>
      </c>
      <c r="M72" s="8">
        <f>+VLOOKUP(L72,'[2]2.6.1 LAB_2023_DEF'!$C:$H,6,0)</f>
        <v>159696.46</v>
      </c>
      <c r="N72" s="5">
        <v>8</v>
      </c>
      <c r="P72" s="3"/>
    </row>
    <row r="73" spans="7:16" x14ac:dyDescent="0.25">
      <c r="G73" s="104"/>
      <c r="K73" s="29">
        <v>2.8743729027727842</v>
      </c>
      <c r="L73" s="7">
        <v>490243</v>
      </c>
      <c r="M73" s="8">
        <f>+VLOOKUP(L73,'[2]2.6.1 LAB_2023_DEF'!$C:$H,6,0)</f>
        <v>298571</v>
      </c>
      <c r="N73" s="5">
        <v>9</v>
      </c>
      <c r="P73" s="7"/>
    </row>
    <row r="74" spans="7:16" x14ac:dyDescent="0.25">
      <c r="G74" s="104"/>
      <c r="K74" s="29">
        <v>2.5120096513013119</v>
      </c>
      <c r="L74" s="7">
        <v>510273</v>
      </c>
      <c r="M74" s="8">
        <f>+VLOOKUP(L74,'[2]2.6.1 LAB_2023_DEF'!$C:$H,6,0)</f>
        <v>67596</v>
      </c>
      <c r="N74" s="5">
        <v>10</v>
      </c>
      <c r="P74" s="7"/>
    </row>
    <row r="75" spans="7:16" x14ac:dyDescent="0.25">
      <c r="G75" s="104"/>
      <c r="K75" s="29">
        <v>2.3937142118829553</v>
      </c>
      <c r="L75" s="7">
        <v>470162</v>
      </c>
      <c r="M75" s="8">
        <f>+VLOOKUP(L75,'[2]2.6.1 LAB_2023_DEF'!$C:$H,6,0)</f>
        <v>82683</v>
      </c>
      <c r="N75" s="5">
        <v>11</v>
      </c>
      <c r="P75" s="7"/>
    </row>
    <row r="76" spans="7:16" x14ac:dyDescent="0.25">
      <c r="G76" s="104"/>
      <c r="K76" s="29">
        <v>2.2585991193219188</v>
      </c>
      <c r="L76" s="7">
        <v>510408</v>
      </c>
      <c r="M76" s="8">
        <f>+VLOOKUP(L76,'[2]2.6.1 LAB_2023_DEF'!$C:$H,6,0)</f>
        <v>68812</v>
      </c>
      <c r="N76" s="5">
        <v>12</v>
      </c>
      <c r="P76" s="7"/>
    </row>
    <row r="77" spans="7:16" x14ac:dyDescent="0.25">
      <c r="G77" s="104"/>
      <c r="K77" s="29">
        <v>2.1721103375417532</v>
      </c>
      <c r="L77" s="7">
        <v>490216</v>
      </c>
      <c r="M77" s="8">
        <f>+VLOOKUP(L77,'[2]2.6.1 LAB_2023_DEF'!$C:$H,6,0)</f>
        <v>109201</v>
      </c>
      <c r="N77" s="5">
        <v>13</v>
      </c>
      <c r="P77" s="7"/>
    </row>
    <row r="78" spans="7:16" x14ac:dyDescent="0.25">
      <c r="G78" s="104"/>
      <c r="K78" s="29">
        <v>2.1407399933875726</v>
      </c>
      <c r="L78" s="7" t="s">
        <v>92</v>
      </c>
      <c r="M78" s="8">
        <f>+VLOOKUP(L78,'[2]2.6.1 LAB_2023_DEF'!$C:$H,6,0)</f>
        <v>527233</v>
      </c>
      <c r="N78" s="5">
        <v>14</v>
      </c>
      <c r="P78" s="7"/>
    </row>
    <row r="79" spans="7:16" x14ac:dyDescent="0.25">
      <c r="G79" s="104"/>
      <c r="K79" s="29">
        <v>2.1001472499193055</v>
      </c>
      <c r="L79" s="7">
        <v>500235</v>
      </c>
      <c r="M79" s="8">
        <f>+VLOOKUP(L79,'[2]2.6.1 LAB_2023_DEF'!$C:$H,6,0)</f>
        <v>133870</v>
      </c>
      <c r="N79" s="5">
        <v>15</v>
      </c>
      <c r="P79" s="7"/>
    </row>
    <row r="80" spans="7:16" x14ac:dyDescent="0.25">
      <c r="G80" s="104"/>
      <c r="K80" s="29">
        <v>1.8958833238385253</v>
      </c>
      <c r="L80" s="7">
        <v>490219</v>
      </c>
      <c r="M80" s="8">
        <f>+VLOOKUP(L80,'[2]2.6.1 LAB_2023_DEF'!$C:$H,6,0)</f>
        <v>77868</v>
      </c>
      <c r="N80" s="5">
        <v>16</v>
      </c>
      <c r="P80" s="3"/>
    </row>
    <row r="81" spans="7:16" x14ac:dyDescent="0.25">
      <c r="G81" s="104"/>
      <c r="K81" s="29">
        <v>1.7790804721511539</v>
      </c>
      <c r="L81" s="7">
        <v>520333</v>
      </c>
      <c r="M81" s="8">
        <f>+VLOOKUP(L81,'[2]2.6.1 LAB_2023_DEF'!$C:$H,6,0)</f>
        <v>89682</v>
      </c>
      <c r="N81" s="5">
        <v>17</v>
      </c>
      <c r="P81" s="3"/>
    </row>
    <row r="82" spans="7:16" x14ac:dyDescent="0.25">
      <c r="G82" s="104"/>
      <c r="K82" s="29">
        <v>1.6771621738185993</v>
      </c>
      <c r="L82" s="7" t="s">
        <v>93</v>
      </c>
      <c r="M82" s="8">
        <f>+VLOOKUP(L82,'[2]2.6.1 LAB_2023_DEF'!$C:$H,6,0)</f>
        <v>1447513.6173361712</v>
      </c>
      <c r="N82" s="5">
        <v>18</v>
      </c>
      <c r="P82" s="7"/>
    </row>
    <row r="83" spans="7:16" x14ac:dyDescent="0.25">
      <c r="G83" s="104"/>
      <c r="K83" s="29">
        <v>1.5775464670078088</v>
      </c>
      <c r="L83" s="7">
        <v>470156</v>
      </c>
      <c r="M83" s="8">
        <f>+VLOOKUP(L83,'[2]2.6.1 LAB_2023_DEF'!$C:$H,6,0)</f>
        <v>371814</v>
      </c>
      <c r="N83" s="5">
        <v>19</v>
      </c>
      <c r="P83" s="3"/>
    </row>
    <row r="84" spans="7:16" x14ac:dyDescent="0.25">
      <c r="G84" s="104"/>
      <c r="K84" s="29">
        <v>1.1773113671067157</v>
      </c>
      <c r="L84" s="7" t="s">
        <v>86</v>
      </c>
      <c r="M84" s="8">
        <f>+VLOOKUP(L84,'[2]2.6.1 LAB_2023_DEF'!$C:$H,6,0)</f>
        <v>2918485.6749999998</v>
      </c>
      <c r="N84" s="5">
        <v>20</v>
      </c>
      <c r="P84" s="7"/>
    </row>
    <row r="85" spans="7:16" x14ac:dyDescent="0.25">
      <c r="G85" s="104"/>
      <c r="K85" s="29">
        <v>1.0463890169729866</v>
      </c>
      <c r="L85" s="7">
        <v>490248</v>
      </c>
      <c r="M85" s="8">
        <f>+VLOOKUP(L85,'[2]2.6.1 LAB_2023_DEF'!$C:$H,6,0)</f>
        <v>152294</v>
      </c>
      <c r="N85" s="5">
        <v>21</v>
      </c>
      <c r="P85" s="7"/>
    </row>
    <row r="86" spans="7:16" x14ac:dyDescent="0.25">
      <c r="G86" s="104"/>
      <c r="K86" s="29">
        <v>1.0428720512874803</v>
      </c>
      <c r="L86" s="7">
        <v>530372</v>
      </c>
      <c r="M86" s="8">
        <f>+VLOOKUP(L86,'[2]2.6.1 LAB_2023_DEF'!$C:$H,6,0)</f>
        <v>160622</v>
      </c>
      <c r="N86" s="5">
        <v>22</v>
      </c>
      <c r="P86" s="7"/>
    </row>
    <row r="87" spans="7:16" x14ac:dyDescent="0.25">
      <c r="G87" s="104"/>
      <c r="K87" s="29">
        <v>1.01563474508594</v>
      </c>
      <c r="L87" s="7">
        <v>460103</v>
      </c>
      <c r="M87" s="8">
        <f>+VLOOKUP(L87,'[2]2.6.1 LAB_2023_DEF'!$C:$H,6,0)</f>
        <v>383011</v>
      </c>
      <c r="N87" s="5">
        <v>23</v>
      </c>
      <c r="P87" s="7"/>
    </row>
    <row r="88" spans="7:16" x14ac:dyDescent="0.25">
      <c r="G88" s="104"/>
      <c r="K88" s="29">
        <v>0.91449648965009578</v>
      </c>
      <c r="L88" s="7" t="s">
        <v>91</v>
      </c>
      <c r="M88" s="8">
        <f>+VLOOKUP(L88,'[2]2.6.1 LAB_2023_DEF'!$C:$H,6,0)</f>
        <v>3597500.17</v>
      </c>
      <c r="N88" s="5">
        <v>24</v>
      </c>
      <c r="P88" s="7"/>
    </row>
    <row r="89" spans="7:16" x14ac:dyDescent="0.25">
      <c r="G89" s="104"/>
      <c r="K89" s="29">
        <v>0.83921707350499242</v>
      </c>
      <c r="L89" s="7">
        <v>520323</v>
      </c>
      <c r="M89" s="8">
        <f>+VLOOKUP(L89,'[2]2.6.1 LAB_2023_DEF'!$C:$H,6,0)</f>
        <v>403462</v>
      </c>
      <c r="N89" s="5">
        <v>25</v>
      </c>
      <c r="P89" s="7"/>
    </row>
    <row r="90" spans="7:16" x14ac:dyDescent="0.25">
      <c r="G90" s="104"/>
      <c r="K90" s="29">
        <v>0.83375063153967299</v>
      </c>
      <c r="L90" s="7" t="s">
        <v>88</v>
      </c>
      <c r="M90" s="8">
        <f>+VLOOKUP(L90,'[2]2.6.1 LAB_2023_DEF'!$C:$H,6,0)</f>
        <v>624681</v>
      </c>
      <c r="N90" s="5">
        <v>26</v>
      </c>
      <c r="P90" s="7"/>
    </row>
    <row r="91" spans="7:16" x14ac:dyDescent="0.25">
      <c r="G91" s="104"/>
      <c r="K91" s="29">
        <v>0.81471940029018119</v>
      </c>
      <c r="L91" s="7" t="s">
        <v>95</v>
      </c>
      <c r="M91" s="8">
        <f>+VLOOKUP(L91,'[2]2.6.1 LAB_2023_DEF'!$C:$H,6,0)</f>
        <v>448103</v>
      </c>
      <c r="N91" s="5">
        <v>27</v>
      </c>
      <c r="P91" s="7"/>
    </row>
    <row r="92" spans="7:16" x14ac:dyDescent="0.25">
      <c r="G92" s="104"/>
      <c r="K92" s="29">
        <v>0.76952336644010144</v>
      </c>
      <c r="L92" s="7">
        <v>530379</v>
      </c>
      <c r="M92" s="8">
        <f>+VLOOKUP(L92,'[2]2.6.1 LAB_2023_DEF'!$C:$H,6,0)</f>
        <v>217113</v>
      </c>
      <c r="N92" s="5">
        <v>28</v>
      </c>
      <c r="P92" s="7"/>
    </row>
    <row r="93" spans="7:16" x14ac:dyDescent="0.25">
      <c r="G93" s="104"/>
      <c r="K93" s="29">
        <v>0.662492793014686</v>
      </c>
      <c r="L93" s="7">
        <v>490242</v>
      </c>
      <c r="M93" s="8">
        <f>+VLOOKUP(L93,'[2]2.6.1 LAB_2023_DEF'!$C:$H,6,0)</f>
        <v>203052</v>
      </c>
      <c r="N93" s="5">
        <v>29</v>
      </c>
      <c r="P93" s="7"/>
    </row>
    <row r="94" spans="7:16" x14ac:dyDescent="0.25">
      <c r="G94" s="104"/>
      <c r="K94" s="29">
        <v>0.65702118146071464</v>
      </c>
      <c r="L94" s="7" t="s">
        <v>89</v>
      </c>
      <c r="M94" s="8">
        <f>+VLOOKUP(L94,'[2]2.6.1 LAB_2023_DEF'!$C:$H,6,0)</f>
        <v>656986.13200000382</v>
      </c>
      <c r="N94" s="5">
        <v>30</v>
      </c>
      <c r="P94" s="7"/>
    </row>
    <row r="95" spans="7:16" x14ac:dyDescent="0.25">
      <c r="G95" s="104"/>
      <c r="K95" s="29">
        <v>0.58294549663732209</v>
      </c>
      <c r="L95" s="7">
        <v>520322</v>
      </c>
      <c r="M95" s="8">
        <f>+VLOOKUP(L95,'[2]2.6.1 LAB_2023_DEF'!$C:$H,6,0)</f>
        <v>562511</v>
      </c>
      <c r="N95" s="5">
        <v>31</v>
      </c>
      <c r="P95" s="7"/>
    </row>
    <row r="96" spans="7:16" x14ac:dyDescent="0.25">
      <c r="G96" s="104"/>
      <c r="K96" s="29">
        <v>0.57265727270429867</v>
      </c>
      <c r="L96" s="7">
        <v>500236</v>
      </c>
      <c r="M96" s="8">
        <f>+VLOOKUP(L96,'[2]2.6.1 LAB_2023_DEF'!$C:$H,6,0)</f>
        <v>711050.28599998401</v>
      </c>
      <c r="N96" s="5">
        <v>32</v>
      </c>
      <c r="P96" s="7"/>
    </row>
    <row r="97" spans="7:16" x14ac:dyDescent="0.25">
      <c r="G97" s="104"/>
      <c r="K97" s="29">
        <v>0.48206916694765334</v>
      </c>
      <c r="L97" s="7" t="s">
        <v>90</v>
      </c>
      <c r="M97" s="8">
        <f>+VLOOKUP(L97,'[2]2.6.1 LAB_2023_DEF'!$C:$H,6,0)</f>
        <v>1252185.7079993219</v>
      </c>
      <c r="N97" s="5">
        <v>33</v>
      </c>
      <c r="P97" s="7"/>
    </row>
    <row r="98" spans="7:16" x14ac:dyDescent="0.25">
      <c r="G98" s="104"/>
      <c r="K98" s="29">
        <v>0.45287456088569061</v>
      </c>
      <c r="L98" s="7" t="s">
        <v>83</v>
      </c>
      <c r="M98" s="8">
        <f>+VLOOKUP(L98,'[2]2.6.1 LAB_2023_DEF'!$C:$H,6,0)</f>
        <v>1052095</v>
      </c>
      <c r="N98" s="5">
        <v>34</v>
      </c>
      <c r="P98" s="7"/>
    </row>
    <row r="99" spans="7:16" x14ac:dyDescent="0.25">
      <c r="G99" s="104"/>
      <c r="K99" s="29">
        <v>0.41934166223504032</v>
      </c>
      <c r="L99" s="7" t="s">
        <v>96</v>
      </c>
      <c r="M99" s="8">
        <f>+VLOOKUP(L99,'[2]2.6.1 LAB_2023_DEF'!$C:$H,6,0)</f>
        <v>659699.09000000008</v>
      </c>
      <c r="N99" s="5">
        <v>35</v>
      </c>
    </row>
    <row r="100" spans="7:16" x14ac:dyDescent="0.25">
      <c r="G100" s="104"/>
      <c r="K100" s="29">
        <v>0.40612790911758173</v>
      </c>
      <c r="L100" s="7" t="s">
        <v>87</v>
      </c>
      <c r="M100" s="8">
        <f>+VLOOKUP(L100,'[2]2.6.1 LAB_2023_DEF'!$C:$H,6,0)</f>
        <v>413543</v>
      </c>
      <c r="N100" s="5">
        <v>36</v>
      </c>
    </row>
    <row r="101" spans="7:16" x14ac:dyDescent="0.25">
      <c r="G101" s="104"/>
      <c r="K101" s="29">
        <v>0.27723657372505262</v>
      </c>
      <c r="L101" s="7" t="s">
        <v>85</v>
      </c>
      <c r="M101" s="8">
        <f>+VLOOKUP(L101,'[2]2.6.1 LAB_2023_DEF'!$C:$H,6,0)</f>
        <v>1632475.7058308171</v>
      </c>
      <c r="N101" s="5">
        <v>37</v>
      </c>
    </row>
    <row r="102" spans="7:16" x14ac:dyDescent="0.25">
      <c r="G102" s="104"/>
      <c r="K102" s="29">
        <v>0</v>
      </c>
      <c r="L102" s="7" t="s">
        <v>138</v>
      </c>
      <c r="M102" s="8">
        <f>+VLOOKUP(L102,'[2]2.6.1 LAB_2023_DEF'!$C:$H,6,0)</f>
        <v>287616</v>
      </c>
      <c r="N102" s="5">
        <v>38</v>
      </c>
    </row>
    <row r="103" spans="7:16" x14ac:dyDescent="0.25">
      <c r="G103" s="103"/>
      <c r="M103" s="1">
        <f>SUM(M58:M102)</f>
        <v>22015690.757498715</v>
      </c>
    </row>
  </sheetData>
  <sheetProtection algorithmName="SHA-512" hashValue="qW8HKE4SqVRBVpHBqpQvP+COJifxR1Z6Nv749nAVzFjEhcn5bdmoH74aXWce7ejkaX1+VH8qbXIvrGJLXMJk7Q==" saltValue="TvXCHWXv+bVKJV2tI9JUoA==" spinCount="100000" sheet="1" objects="1" scenarios="1"/>
  <autoFilter ref="A2:V99"/>
  <sortState ref="K58:M102">
    <sortCondition descending="1" ref="K58:K102"/>
  </sortState>
  <mergeCells count="20">
    <mergeCell ref="H3:H5"/>
    <mergeCell ref="C3:C5"/>
    <mergeCell ref="D3:D4"/>
    <mergeCell ref="E3:E5"/>
    <mergeCell ref="F3:F5"/>
    <mergeCell ref="G3:G5"/>
    <mergeCell ref="Z4:Z5"/>
    <mergeCell ref="I3:I5"/>
    <mergeCell ref="L4:L5"/>
    <mergeCell ref="M4:M5"/>
    <mergeCell ref="N4:P4"/>
    <mergeCell ref="J3:J5"/>
    <mergeCell ref="X3:Z3"/>
    <mergeCell ref="R3:U4"/>
    <mergeCell ref="K3:M3"/>
    <mergeCell ref="N3:P3"/>
    <mergeCell ref="Q3:Q5"/>
    <mergeCell ref="K4:K5"/>
    <mergeCell ref="X4:X5"/>
    <mergeCell ref="Y4:Y5"/>
  </mergeCells>
  <conditionalFormatting sqref="A6:A50">
    <cfRule type="duplicateValues" dxfId="4" priority="14"/>
  </conditionalFormatting>
  <conditionalFormatting sqref="L58:L102">
    <cfRule type="duplicateValues" dxfId="3" priority="4"/>
  </conditionalFormatting>
  <conditionalFormatting sqref="K45:K50 K30">
    <cfRule type="duplicateValues" dxfId="2" priority="2"/>
  </conditionalFormatting>
  <conditionalFormatting sqref="K6:K29 K31:K44">
    <cfRule type="duplicateValues" dxfId="1" priority="15"/>
  </conditionalFormatting>
  <conditionalFormatting sqref="R6:R50">
    <cfRule type="duplicateValues" dxfId="0" priority="1"/>
  </conditionalFormatting>
  <printOptions horizontalCentered="1"/>
  <pageMargins left="0.70866141732283472" right="0.70866141732283472" top="1.1417322834645669" bottom="0.55118110236220474" header="0.70866141732283472" footer="0.31496062992125984"/>
  <pageSetup paperSize="9" scale="51" orientation="landscape" r:id="rId1"/>
  <headerFooter>
    <oddHeader>&amp;C&amp;"-,Grassetto"&amp;22INDICAZIONI OPERATIVE: Allegato LAB_01</oddHeader>
    <oddFooter>&amp;C&amp;14pag.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48"/>
  <sheetViews>
    <sheetView workbookViewId="0">
      <selection activeCell="F4" sqref="F4:F48"/>
    </sheetView>
  </sheetViews>
  <sheetFormatPr defaultRowHeight="15" x14ac:dyDescent="0.25"/>
  <cols>
    <col min="2" max="2" width="77.7109375" bestFit="1" customWidth="1"/>
    <col min="5" max="6" width="18.42578125" customWidth="1"/>
    <col min="7" max="7" width="16.140625" customWidth="1"/>
  </cols>
  <sheetData>
    <row r="1" spans="1:7" x14ac:dyDescent="0.25">
      <c r="C1" s="147" t="s">
        <v>22</v>
      </c>
      <c r="D1" s="148"/>
      <c r="E1" s="149"/>
      <c r="F1" s="87"/>
    </row>
    <row r="2" spans="1:7" x14ac:dyDescent="0.25">
      <c r="C2" s="138" t="s">
        <v>16</v>
      </c>
      <c r="D2" s="150" t="s">
        <v>15</v>
      </c>
      <c r="E2" s="150" t="s">
        <v>14</v>
      </c>
      <c r="F2" s="88"/>
    </row>
    <row r="3" spans="1:7" ht="15.75" thickBot="1" x14ac:dyDescent="0.3">
      <c r="C3" s="139"/>
      <c r="D3" s="151"/>
      <c r="E3" s="151"/>
      <c r="F3" s="88"/>
    </row>
    <row r="4" spans="1:7" x14ac:dyDescent="0.25">
      <c r="A4" s="3">
        <v>440021</v>
      </c>
      <c r="B4" t="s">
        <v>99</v>
      </c>
      <c r="C4" s="25">
        <v>29565</v>
      </c>
      <c r="D4" s="25">
        <v>2956.5</v>
      </c>
      <c r="E4" s="25">
        <v>2973.25</v>
      </c>
      <c r="F4" s="25">
        <f>+C4+D4+E4</f>
        <v>35494.75</v>
      </c>
      <c r="G4">
        <f>+VLOOKUP(A4,LAB_NA1_2022!A:A,1,0)</f>
        <v>440021</v>
      </c>
    </row>
    <row r="5" spans="1:7" x14ac:dyDescent="0.25">
      <c r="A5" s="3">
        <v>440076</v>
      </c>
      <c r="B5" t="s">
        <v>100</v>
      </c>
      <c r="C5" s="25">
        <v>18490</v>
      </c>
      <c r="D5" s="25">
        <v>1849</v>
      </c>
      <c r="E5" s="25">
        <v>2019.26</v>
      </c>
      <c r="F5" s="25">
        <f t="shared" ref="F5:F48" si="0">+C5+D5+E5</f>
        <v>22358.26</v>
      </c>
      <c r="G5">
        <f>+VLOOKUP(A5,LAB_NA1_2022!A:A,1,0)</f>
        <v>440076</v>
      </c>
    </row>
    <row r="6" spans="1:7" x14ac:dyDescent="0.25">
      <c r="A6" s="3">
        <v>450046</v>
      </c>
      <c r="B6" t="s">
        <v>101</v>
      </c>
      <c r="C6" s="25">
        <v>15085</v>
      </c>
      <c r="D6" s="25">
        <v>954.92699999995602</v>
      </c>
      <c r="E6" s="25">
        <v>0</v>
      </c>
      <c r="F6" s="25">
        <f t="shared" si="0"/>
        <v>16039.926999999956</v>
      </c>
      <c r="G6">
        <f>+VLOOKUP(A6,LAB_NA1_2022!A:A,1,0)</f>
        <v>450046</v>
      </c>
    </row>
    <row r="7" spans="1:7" x14ac:dyDescent="0.25">
      <c r="A7" s="3">
        <v>460103</v>
      </c>
      <c r="B7" t="s">
        <v>102</v>
      </c>
      <c r="C7" s="25">
        <v>383011</v>
      </c>
      <c r="D7" s="25">
        <v>32777.843999976758</v>
      </c>
      <c r="E7" s="25">
        <v>0</v>
      </c>
      <c r="F7" s="25">
        <f t="shared" si="0"/>
        <v>415788.84399997676</v>
      </c>
      <c r="G7">
        <f>+VLOOKUP(A7,LAB_NA1_2022!A:A,1,0)</f>
        <v>460103</v>
      </c>
    </row>
    <row r="8" spans="1:7" x14ac:dyDescent="0.25">
      <c r="A8" s="9">
        <v>470125</v>
      </c>
      <c r="B8" s="81" t="s">
        <v>103</v>
      </c>
      <c r="C8" s="83"/>
      <c r="D8" s="83"/>
      <c r="E8" s="83"/>
      <c r="F8" s="25">
        <f t="shared" si="0"/>
        <v>0</v>
      </c>
      <c r="G8">
        <f>+VLOOKUP(A8,LAB_NA1_2022!A:A,1,0)</f>
        <v>470125</v>
      </c>
    </row>
    <row r="9" spans="1:7" x14ac:dyDescent="0.25">
      <c r="A9" s="3">
        <v>470156</v>
      </c>
      <c r="B9" t="s">
        <v>104</v>
      </c>
      <c r="C9" s="25">
        <v>371814</v>
      </c>
      <c r="D9" s="25">
        <v>37181.4</v>
      </c>
      <c r="E9" s="25">
        <v>75582.681000015597</v>
      </c>
      <c r="F9" s="25">
        <f t="shared" si="0"/>
        <v>484578.08100001561</v>
      </c>
      <c r="G9">
        <f>+VLOOKUP(A9,LAB_NA1_2022!A:A,1,0)</f>
        <v>470156</v>
      </c>
    </row>
    <row r="10" spans="1:7" x14ac:dyDescent="0.25">
      <c r="A10" s="3">
        <v>470162</v>
      </c>
      <c r="B10" t="s">
        <v>105</v>
      </c>
      <c r="C10" s="25">
        <v>82683</v>
      </c>
      <c r="D10" s="25">
        <v>4096.3510000020178</v>
      </c>
      <c r="E10" s="25">
        <v>0</v>
      </c>
      <c r="F10" s="25">
        <f t="shared" si="0"/>
        <v>86779.351000002018</v>
      </c>
      <c r="G10">
        <f>+VLOOKUP(A10,LAB_NA1_2022!A:A,1,0)</f>
        <v>470162</v>
      </c>
    </row>
    <row r="11" spans="1:7" x14ac:dyDescent="0.25">
      <c r="A11" s="3">
        <v>480212</v>
      </c>
      <c r="B11" t="s">
        <v>106</v>
      </c>
      <c r="C11" s="25">
        <v>1277</v>
      </c>
      <c r="D11" s="25">
        <v>72.357000000003922</v>
      </c>
      <c r="E11" s="25">
        <v>0</v>
      </c>
      <c r="F11" s="25">
        <f t="shared" si="0"/>
        <v>1349.3570000000038</v>
      </c>
      <c r="G11">
        <f>+VLOOKUP(A11,LAB_NA1_2022!A:A,1,0)</f>
        <v>480212</v>
      </c>
    </row>
    <row r="12" spans="1:7" x14ac:dyDescent="0.25">
      <c r="A12" s="3">
        <v>490209</v>
      </c>
      <c r="B12" t="s">
        <v>107</v>
      </c>
      <c r="C12" s="25">
        <v>258863.98300002961</v>
      </c>
      <c r="D12" s="25">
        <v>0</v>
      </c>
      <c r="E12" s="25">
        <v>0</v>
      </c>
      <c r="F12" s="25">
        <f t="shared" si="0"/>
        <v>258863.98300002961</v>
      </c>
      <c r="G12">
        <f>+VLOOKUP(A12,LAB_NA1_2022!A:A,1,0)</f>
        <v>490209</v>
      </c>
    </row>
    <row r="13" spans="1:7" x14ac:dyDescent="0.25">
      <c r="A13" s="3">
        <v>490216</v>
      </c>
      <c r="B13" t="s">
        <v>108</v>
      </c>
      <c r="C13" s="25">
        <v>109201</v>
      </c>
      <c r="D13" s="25">
        <v>10920</v>
      </c>
      <c r="E13" s="25">
        <v>4117.13</v>
      </c>
      <c r="F13" s="25">
        <f t="shared" si="0"/>
        <v>124238.13</v>
      </c>
      <c r="G13">
        <f>+VLOOKUP(A13,LAB_NA1_2022!A:A,1,0)</f>
        <v>490216</v>
      </c>
    </row>
    <row r="14" spans="1:7" x14ac:dyDescent="0.25">
      <c r="A14" s="3">
        <v>490219</v>
      </c>
      <c r="B14" t="s">
        <v>109</v>
      </c>
      <c r="C14" s="25">
        <v>77868</v>
      </c>
      <c r="D14" s="25">
        <v>1766.3830000021408</v>
      </c>
      <c r="E14" s="25">
        <v>0</v>
      </c>
      <c r="F14" s="25">
        <f t="shared" si="0"/>
        <v>79634.383000002141</v>
      </c>
      <c r="G14">
        <f>+VLOOKUP(A14,LAB_NA1_2022!A:A,1,0)</f>
        <v>490219</v>
      </c>
    </row>
    <row r="15" spans="1:7" x14ac:dyDescent="0.25">
      <c r="A15" s="3">
        <v>490242</v>
      </c>
      <c r="B15" t="s">
        <v>110</v>
      </c>
      <c r="C15" s="25">
        <v>203052</v>
      </c>
      <c r="D15" s="25">
        <v>19104.43900000726</v>
      </c>
      <c r="E15" s="25">
        <v>0</v>
      </c>
      <c r="F15" s="25">
        <f t="shared" si="0"/>
        <v>222156.43900000726</v>
      </c>
      <c r="G15">
        <f>+VLOOKUP(A15,LAB_NA1_2022!A:A,1,0)</f>
        <v>490242</v>
      </c>
    </row>
    <row r="16" spans="1:7" x14ac:dyDescent="0.25">
      <c r="A16" s="3">
        <v>490243</v>
      </c>
      <c r="B16" t="s">
        <v>111</v>
      </c>
      <c r="C16" s="25">
        <v>298571</v>
      </c>
      <c r="D16" s="25">
        <v>24217.022000008612</v>
      </c>
      <c r="E16" s="25">
        <v>0</v>
      </c>
      <c r="F16" s="25">
        <f t="shared" si="0"/>
        <v>322788.02200000861</v>
      </c>
      <c r="G16">
        <f>+VLOOKUP(A16,LAB_NA1_2022!A:A,1,0)</f>
        <v>490243</v>
      </c>
    </row>
    <row r="17" spans="1:7" x14ac:dyDescent="0.25">
      <c r="A17" s="3">
        <v>490248</v>
      </c>
      <c r="B17" t="s">
        <v>112</v>
      </c>
      <c r="C17" s="25">
        <v>143836.09500001473</v>
      </c>
      <c r="D17" s="25">
        <v>0</v>
      </c>
      <c r="E17" s="25">
        <v>0</v>
      </c>
      <c r="F17" s="25">
        <f t="shared" si="0"/>
        <v>143836.09500001473</v>
      </c>
      <c r="G17">
        <f>+VLOOKUP(A17,LAB_NA1_2022!A:A,1,0)</f>
        <v>490248</v>
      </c>
    </row>
    <row r="18" spans="1:7" x14ac:dyDescent="0.25">
      <c r="A18" s="3">
        <v>500235</v>
      </c>
      <c r="B18" t="s">
        <v>113</v>
      </c>
      <c r="C18" s="25">
        <v>133870</v>
      </c>
      <c r="D18" s="25">
        <v>524.54800000641262</v>
      </c>
      <c r="E18" s="25">
        <v>0</v>
      </c>
      <c r="F18" s="25">
        <f t="shared" si="0"/>
        <v>134394.54800000641</v>
      </c>
      <c r="G18">
        <f>+VLOOKUP(A18,LAB_NA1_2022!A:A,1,0)</f>
        <v>500235</v>
      </c>
    </row>
    <row r="19" spans="1:7" x14ac:dyDescent="0.25">
      <c r="A19" s="3">
        <v>500236</v>
      </c>
      <c r="B19" t="s">
        <v>114</v>
      </c>
      <c r="C19" s="25">
        <v>705659</v>
      </c>
      <c r="D19" s="25">
        <v>5391.2859999840148</v>
      </c>
      <c r="E19" s="25">
        <v>0</v>
      </c>
      <c r="F19" s="25">
        <f t="shared" si="0"/>
        <v>711050.28599998401</v>
      </c>
      <c r="G19">
        <f>+VLOOKUP(A19,LAB_NA1_2022!A:A,1,0)</f>
        <v>500236</v>
      </c>
    </row>
    <row r="20" spans="1:7" x14ac:dyDescent="0.25">
      <c r="A20" s="3">
        <v>510273</v>
      </c>
      <c r="B20" t="s">
        <v>115</v>
      </c>
      <c r="C20" s="25">
        <v>66972</v>
      </c>
      <c r="D20" s="25">
        <v>0.36499999913212378</v>
      </c>
      <c r="E20" s="25">
        <v>0</v>
      </c>
      <c r="F20" s="25">
        <f t="shared" si="0"/>
        <v>66972.364999999132</v>
      </c>
      <c r="G20">
        <f>+VLOOKUP(A20,LAB_NA1_2022!A:A,1,0)</f>
        <v>510273</v>
      </c>
    </row>
    <row r="21" spans="1:7" x14ac:dyDescent="0.25">
      <c r="A21" s="3">
        <v>510295</v>
      </c>
      <c r="B21" t="s">
        <v>116</v>
      </c>
      <c r="C21" s="25">
        <v>5412</v>
      </c>
      <c r="D21" s="25">
        <v>541</v>
      </c>
      <c r="E21" s="25">
        <v>1448.13</v>
      </c>
      <c r="F21" s="25">
        <f t="shared" si="0"/>
        <v>7401.13</v>
      </c>
      <c r="G21">
        <f>+VLOOKUP(A21,LAB_NA1_2022!A:A,1,0)</f>
        <v>510295</v>
      </c>
    </row>
    <row r="22" spans="1:7" x14ac:dyDescent="0.25">
      <c r="A22" s="3">
        <v>510408</v>
      </c>
      <c r="B22" t="s">
        <v>117</v>
      </c>
      <c r="C22" s="25">
        <v>68812</v>
      </c>
      <c r="D22" s="25">
        <v>6881</v>
      </c>
      <c r="E22" s="25">
        <v>5161.68</v>
      </c>
      <c r="F22" s="25">
        <f t="shared" si="0"/>
        <v>80854.679999999993</v>
      </c>
      <c r="G22">
        <f>+VLOOKUP(A22,LAB_NA1_2022!A:A,1,0)</f>
        <v>510408</v>
      </c>
    </row>
    <row r="23" spans="1:7" x14ac:dyDescent="0.25">
      <c r="A23" s="3">
        <v>520322</v>
      </c>
      <c r="B23" t="s">
        <v>118</v>
      </c>
      <c r="C23" s="25">
        <v>562511</v>
      </c>
      <c r="D23" s="25">
        <v>56251.1</v>
      </c>
      <c r="E23" s="25">
        <v>48669</v>
      </c>
      <c r="F23" s="25">
        <f t="shared" si="0"/>
        <v>667431.1</v>
      </c>
      <c r="G23">
        <f>+VLOOKUP(A23,LAB_NA1_2022!A:A,1,0)</f>
        <v>520322</v>
      </c>
    </row>
    <row r="24" spans="1:7" x14ac:dyDescent="0.25">
      <c r="A24" s="3">
        <v>520323</v>
      </c>
      <c r="B24" t="s">
        <v>119</v>
      </c>
      <c r="C24" s="25">
        <v>402138.94</v>
      </c>
      <c r="D24" s="25">
        <v>0</v>
      </c>
      <c r="E24" s="25">
        <v>0</v>
      </c>
      <c r="F24" s="25">
        <f t="shared" si="0"/>
        <v>402138.94</v>
      </c>
      <c r="G24">
        <f>+VLOOKUP(A24,LAB_NA1_2022!A:A,1,0)</f>
        <v>520323</v>
      </c>
    </row>
    <row r="25" spans="1:7" x14ac:dyDescent="0.25">
      <c r="A25" s="3">
        <v>520328</v>
      </c>
      <c r="B25" t="s">
        <v>120</v>
      </c>
      <c r="C25" s="25">
        <v>143266</v>
      </c>
      <c r="D25" s="25">
        <v>9.2100000000000009</v>
      </c>
      <c r="E25" s="25">
        <v>0</v>
      </c>
      <c r="F25" s="25">
        <f t="shared" si="0"/>
        <v>143275.21</v>
      </c>
      <c r="G25">
        <f>+VLOOKUP(A25,LAB_NA1_2022!A:A,1,0)</f>
        <v>520328</v>
      </c>
    </row>
    <row r="26" spans="1:7" x14ac:dyDescent="0.25">
      <c r="A26" s="3">
        <v>520329</v>
      </c>
      <c r="B26" t="s">
        <v>121</v>
      </c>
      <c r="C26" s="25">
        <v>91265</v>
      </c>
      <c r="D26" s="25">
        <v>0.35700000046927016</v>
      </c>
      <c r="E26" s="25">
        <v>0</v>
      </c>
      <c r="F26" s="25">
        <f t="shared" si="0"/>
        <v>91265.357000000469</v>
      </c>
      <c r="G26">
        <f>+VLOOKUP(A26,LAB_NA1_2022!A:A,1,0)</f>
        <v>520329</v>
      </c>
    </row>
    <row r="27" spans="1:7" x14ac:dyDescent="0.25">
      <c r="A27" s="3">
        <v>520333</v>
      </c>
      <c r="B27" t="s">
        <v>122</v>
      </c>
      <c r="C27" s="25">
        <v>89682</v>
      </c>
      <c r="D27" s="25">
        <v>8968</v>
      </c>
      <c r="E27" s="25">
        <v>1674.6</v>
      </c>
      <c r="F27" s="25">
        <f t="shared" si="0"/>
        <v>100324.6</v>
      </c>
      <c r="G27">
        <f>+VLOOKUP(A27,LAB_NA1_2022!A:A,1,0)</f>
        <v>520333</v>
      </c>
    </row>
    <row r="28" spans="1:7" x14ac:dyDescent="0.25">
      <c r="A28" s="3">
        <v>530372</v>
      </c>
      <c r="B28" t="s">
        <v>123</v>
      </c>
      <c r="C28" s="25">
        <v>160622</v>
      </c>
      <c r="D28" s="25">
        <v>2896.4650000074471</v>
      </c>
      <c r="E28" s="25">
        <v>0</v>
      </c>
      <c r="F28" s="25">
        <f t="shared" si="0"/>
        <v>163518.46500000745</v>
      </c>
      <c r="G28">
        <f>+VLOOKUP(A28,LAB_NA1_2022!A:A,1,0)</f>
        <v>530372</v>
      </c>
    </row>
    <row r="29" spans="1:7" x14ac:dyDescent="0.25">
      <c r="A29" s="3">
        <v>530379</v>
      </c>
      <c r="B29" t="s">
        <v>124</v>
      </c>
      <c r="C29" s="25">
        <v>217113</v>
      </c>
      <c r="D29" s="25">
        <v>5055.0490000211867</v>
      </c>
      <c r="E29" s="25">
        <v>0</v>
      </c>
      <c r="F29" s="25">
        <f t="shared" si="0"/>
        <v>222168.04900002119</v>
      </c>
      <c r="G29">
        <f>+VLOOKUP(A29,LAB_NA1_2022!A:A,1,0)</f>
        <v>530379</v>
      </c>
    </row>
    <row r="30" spans="1:7" x14ac:dyDescent="0.25">
      <c r="A30" s="3" t="s">
        <v>83</v>
      </c>
      <c r="B30" t="s">
        <v>125</v>
      </c>
      <c r="C30" s="25">
        <v>848500.47800002201</v>
      </c>
      <c r="D30" s="25">
        <v>0</v>
      </c>
      <c r="E30" s="25">
        <v>0</v>
      </c>
      <c r="F30" s="25">
        <f t="shared" si="0"/>
        <v>848500.47800002201</v>
      </c>
      <c r="G30" t="str">
        <f>+VLOOKUP(A30,LAB_NA1_2022!A:A,1,0)</f>
        <v>AGG300</v>
      </c>
    </row>
    <row r="31" spans="1:7" x14ac:dyDescent="0.25">
      <c r="A31" s="3" t="s">
        <v>84</v>
      </c>
      <c r="B31" t="s">
        <v>126</v>
      </c>
      <c r="C31" s="25">
        <v>1717790</v>
      </c>
      <c r="D31" s="25">
        <v>94331.025999089019</v>
      </c>
      <c r="E31" s="25">
        <v>0</v>
      </c>
      <c r="F31" s="25">
        <f t="shared" si="0"/>
        <v>1812121.025999089</v>
      </c>
      <c r="G31" t="str">
        <f>+VLOOKUP(A31,LAB_NA1_2022!A:A,1,0)</f>
        <v>AGG301</v>
      </c>
    </row>
    <row r="32" spans="1:7" x14ac:dyDescent="0.25">
      <c r="A32" s="3" t="s">
        <v>85</v>
      </c>
      <c r="B32" t="s">
        <v>127</v>
      </c>
      <c r="C32" s="8">
        <v>1502590.1</v>
      </c>
      <c r="D32" s="8">
        <v>136279.69199983007</v>
      </c>
      <c r="E32" s="8"/>
      <c r="F32" s="25">
        <f t="shared" si="0"/>
        <v>1638869.7919998302</v>
      </c>
      <c r="G32" t="str">
        <f>+VLOOKUP(A32,LAB_NA1_2022!A:A,1,0)</f>
        <v>AGG302</v>
      </c>
    </row>
    <row r="33" spans="1:7" x14ac:dyDescent="0.25">
      <c r="A33" s="3" t="s">
        <v>86</v>
      </c>
      <c r="B33" t="s">
        <v>128</v>
      </c>
      <c r="C33" s="25">
        <v>2317051.75</v>
      </c>
      <c r="D33" s="25">
        <v>231705.17499999999</v>
      </c>
      <c r="E33" s="25">
        <v>5249.9</v>
      </c>
      <c r="F33" s="25">
        <f t="shared" si="0"/>
        <v>2554006.8249999997</v>
      </c>
      <c r="G33" t="str">
        <f>+VLOOKUP(A33,LAB_NA1_2022!A:A,1,0)</f>
        <v>AGG305</v>
      </c>
    </row>
    <row r="34" spans="1:7" x14ac:dyDescent="0.25">
      <c r="A34" s="3" t="s">
        <v>87</v>
      </c>
      <c r="B34" t="s">
        <v>129</v>
      </c>
      <c r="C34" s="25">
        <v>413543</v>
      </c>
      <c r="D34" s="25">
        <v>12191.477000028295</v>
      </c>
      <c r="E34" s="25">
        <v>0</v>
      </c>
      <c r="F34" s="25">
        <f t="shared" si="0"/>
        <v>425734.4770000283</v>
      </c>
      <c r="G34" t="str">
        <f>+VLOOKUP(A34,LAB_NA1_2022!A:A,1,0)</f>
        <v>AGG306</v>
      </c>
    </row>
    <row r="35" spans="1:7" x14ac:dyDescent="0.25">
      <c r="A35" s="3" t="s">
        <v>88</v>
      </c>
      <c r="B35" t="s">
        <v>130</v>
      </c>
      <c r="C35" s="25">
        <v>567892</v>
      </c>
      <c r="D35" s="25">
        <v>56789</v>
      </c>
      <c r="E35" s="25">
        <v>23751.23</v>
      </c>
      <c r="F35" s="25">
        <f t="shared" si="0"/>
        <v>648432.23</v>
      </c>
      <c r="G35" t="str">
        <f>+VLOOKUP(A35,LAB_NA1_2022!A:A,1,0)</f>
        <v>AGG307</v>
      </c>
    </row>
    <row r="36" spans="1:7" x14ac:dyDescent="0.25">
      <c r="A36" s="3" t="s">
        <v>89</v>
      </c>
      <c r="B36" t="s">
        <v>131</v>
      </c>
      <c r="C36" s="25">
        <v>653065</v>
      </c>
      <c r="D36" s="25">
        <v>3921.1320000038249</v>
      </c>
      <c r="E36" s="25">
        <v>0</v>
      </c>
      <c r="F36" s="25">
        <f t="shared" si="0"/>
        <v>656986.13200000382</v>
      </c>
      <c r="G36" t="str">
        <f>+VLOOKUP(A36,LAB_NA1_2022!A:A,1,0)</f>
        <v>AGG308</v>
      </c>
    </row>
    <row r="37" spans="1:7" x14ac:dyDescent="0.25">
      <c r="A37" s="3" t="s">
        <v>132</v>
      </c>
      <c r="B37" t="s">
        <v>133</v>
      </c>
      <c r="C37" s="25">
        <v>752918.58599999791</v>
      </c>
      <c r="D37" s="25">
        <v>0</v>
      </c>
      <c r="E37" s="25">
        <v>0</v>
      </c>
      <c r="F37" s="25">
        <f t="shared" si="0"/>
        <v>752918.58599999791</v>
      </c>
      <c r="G37" t="str">
        <f>+VLOOKUP(A37,LAB_NA1_2022!A:A,1,0)</f>
        <v>AGG309</v>
      </c>
    </row>
    <row r="38" spans="1:7" x14ac:dyDescent="0.25">
      <c r="A38" s="3" t="s">
        <v>90</v>
      </c>
      <c r="B38" t="s">
        <v>134</v>
      </c>
      <c r="C38" s="25">
        <v>1222712</v>
      </c>
      <c r="D38" s="25">
        <v>29473.707999321865</v>
      </c>
      <c r="E38" s="25">
        <v>0</v>
      </c>
      <c r="F38" s="25">
        <f t="shared" si="0"/>
        <v>1252185.7079993219</v>
      </c>
      <c r="G38" t="str">
        <f>+VLOOKUP(A38,LAB_NA1_2022!A:A,1,0)</f>
        <v>AGG310</v>
      </c>
    </row>
    <row r="39" spans="1:7" x14ac:dyDescent="0.25">
      <c r="A39" s="3" t="s">
        <v>91</v>
      </c>
      <c r="B39" t="s">
        <v>135</v>
      </c>
      <c r="C39" s="25">
        <v>2916597.63</v>
      </c>
      <c r="D39" s="30">
        <v>83456.00132000001</v>
      </c>
      <c r="E39" s="25">
        <v>0</v>
      </c>
      <c r="F39" s="25">
        <f t="shared" si="0"/>
        <v>3000053.6313199997</v>
      </c>
      <c r="G39" t="str">
        <f>+VLOOKUP(A39,LAB_NA1_2022!A:A,1,0)</f>
        <v>AGG311</v>
      </c>
    </row>
    <row r="40" spans="1:7" x14ac:dyDescent="0.25">
      <c r="A40" s="3" t="s">
        <v>92</v>
      </c>
      <c r="B40" t="s">
        <v>136</v>
      </c>
      <c r="C40" s="25">
        <v>376874</v>
      </c>
      <c r="D40" s="25">
        <v>35785.135000003444</v>
      </c>
      <c r="E40" s="25">
        <v>0</v>
      </c>
      <c r="F40" s="25">
        <f t="shared" si="0"/>
        <v>412659.13500000344</v>
      </c>
      <c r="G40" t="str">
        <f>+VLOOKUP(A40,LAB_NA1_2022!A:A,1,0)</f>
        <v>AGG316</v>
      </c>
    </row>
    <row r="41" spans="1:7" x14ac:dyDescent="0.25">
      <c r="A41" s="3" t="s">
        <v>93</v>
      </c>
      <c r="B41" t="s">
        <v>137</v>
      </c>
      <c r="C41" s="25">
        <v>479039.5</v>
      </c>
      <c r="D41" s="25">
        <v>47903.95</v>
      </c>
      <c r="E41" s="25">
        <v>2057.21</v>
      </c>
      <c r="F41" s="25">
        <f t="shared" si="0"/>
        <v>529000.65999999992</v>
      </c>
      <c r="G41" t="str">
        <f>+VLOOKUP(A41,LAB_NA1_2022!A:A,1,0)</f>
        <v>AGG317</v>
      </c>
    </row>
    <row r="42" spans="1:7" x14ac:dyDescent="0.25">
      <c r="A42" s="3" t="s">
        <v>138</v>
      </c>
      <c r="B42" t="s">
        <v>139</v>
      </c>
      <c r="C42" s="25">
        <v>493056</v>
      </c>
      <c r="D42" s="25">
        <v>49305</v>
      </c>
      <c r="E42" s="25">
        <v>38454.82</v>
      </c>
      <c r="F42" s="25">
        <f t="shared" si="0"/>
        <v>580815.81999999995</v>
      </c>
      <c r="G42" t="str">
        <f>+VLOOKUP(A42,LAB_NA1_2022!A:A,1,0)</f>
        <v>AGG318</v>
      </c>
    </row>
    <row r="43" spans="1:7" x14ac:dyDescent="0.25">
      <c r="A43" s="3" t="s">
        <v>94</v>
      </c>
      <c r="B43" t="s">
        <v>140</v>
      </c>
      <c r="C43" s="25">
        <v>174313.39200002368</v>
      </c>
      <c r="D43" s="25">
        <v>0</v>
      </c>
      <c r="E43" s="25">
        <v>0</v>
      </c>
      <c r="F43" s="25">
        <f t="shared" si="0"/>
        <v>174313.39200002368</v>
      </c>
      <c r="G43" t="str">
        <f>+VLOOKUP(A43,LAB_NA1_2022!A:A,1,0)</f>
        <v>AGG319</v>
      </c>
    </row>
    <row r="44" spans="1:7" x14ac:dyDescent="0.25">
      <c r="A44" s="3" t="s">
        <v>95</v>
      </c>
      <c r="B44" t="s">
        <v>141</v>
      </c>
      <c r="C44" s="25">
        <v>431941.35400001355</v>
      </c>
      <c r="D44" s="25">
        <v>0</v>
      </c>
      <c r="E44" s="25">
        <v>0</v>
      </c>
      <c r="F44" s="25">
        <f t="shared" si="0"/>
        <v>431941.35400001355</v>
      </c>
      <c r="G44" t="str">
        <f>+VLOOKUP(A44,LAB_NA1_2022!A:A,1,0)</f>
        <v>AGG320</v>
      </c>
    </row>
    <row r="45" spans="1:7" x14ac:dyDescent="0.25">
      <c r="A45" s="3" t="s">
        <v>96</v>
      </c>
      <c r="B45" t="s">
        <v>142</v>
      </c>
      <c r="C45" s="25">
        <v>586140</v>
      </c>
      <c r="D45" s="25">
        <v>58614</v>
      </c>
      <c r="E45" s="25">
        <v>478903.22</v>
      </c>
      <c r="F45" s="25">
        <f t="shared" si="0"/>
        <v>1123657.22</v>
      </c>
      <c r="G45" t="str">
        <f>+VLOOKUP(A45,LAB_NA1_2022!A:A,1,0)</f>
        <v>AGG321</v>
      </c>
    </row>
    <row r="46" spans="1:7" x14ac:dyDescent="0.25">
      <c r="A46" s="3" t="s">
        <v>143</v>
      </c>
      <c r="B46" s="82" t="s">
        <v>144</v>
      </c>
      <c r="C46" s="25"/>
      <c r="D46" s="25"/>
      <c r="E46" s="25"/>
      <c r="F46" s="25">
        <f t="shared" si="0"/>
        <v>0</v>
      </c>
      <c r="G46" t="str">
        <f>+VLOOKUP(A46,LAB_NA1_2022!A:A,1,0)</f>
        <v>AGG322</v>
      </c>
    </row>
    <row r="47" spans="1:7" x14ac:dyDescent="0.25">
      <c r="A47" s="3" t="s">
        <v>145</v>
      </c>
      <c r="B47" t="s">
        <v>146</v>
      </c>
      <c r="C47" s="25"/>
      <c r="D47" s="25"/>
      <c r="E47" s="25"/>
      <c r="F47" s="25">
        <f t="shared" si="0"/>
        <v>0</v>
      </c>
      <c r="G47" t="str">
        <f>+VLOOKUP(A47,LAB_NA1_2022!A:A,1,0)</f>
        <v>AGG323</v>
      </c>
    </row>
    <row r="48" spans="1:7" x14ac:dyDescent="0.25">
      <c r="A48" s="3" t="s">
        <v>97</v>
      </c>
      <c r="B48" t="s">
        <v>147</v>
      </c>
      <c r="C48" s="25">
        <v>39522.730000000003</v>
      </c>
      <c r="D48" s="25">
        <v>0</v>
      </c>
      <c r="E48" s="25">
        <v>0</v>
      </c>
      <c r="F48" s="25">
        <f t="shared" si="0"/>
        <v>39522.730000000003</v>
      </c>
      <c r="G48" t="str">
        <f>+VLOOKUP(A48,LAB_NA1_2022!A:A,1,0)</f>
        <v>AMB072</v>
      </c>
    </row>
  </sheetData>
  <autoFilter ref="A1:G48">
    <filterColumn colId="2" showButton="0"/>
    <filterColumn colId="3" showButton="0"/>
  </autoFilter>
  <mergeCells count="4">
    <mergeCell ref="C1:E1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V109"/>
  <sheetViews>
    <sheetView zoomScaleNormal="100" workbookViewId="0">
      <pane xSplit="3" ySplit="5" topLeftCell="H18" activePane="bottomRight" state="frozen"/>
      <selection activeCell="B4" sqref="B4"/>
      <selection pane="topRight" activeCell="B4" sqref="B4"/>
      <selection pane="bottomLeft" activeCell="B4" sqref="B4"/>
      <selection pane="bottomRight" activeCell="R10" sqref="R10"/>
    </sheetView>
  </sheetViews>
  <sheetFormatPr defaultColWidth="8.85546875" defaultRowHeight="15" x14ac:dyDescent="0.25"/>
  <cols>
    <col min="1" max="1" width="7.85546875" style="3" bestFit="1" customWidth="1"/>
    <col min="2" max="2" width="77.7109375" style="2" bestFit="1" customWidth="1"/>
    <col min="3" max="3" width="4.7109375" style="1" customWidth="1"/>
    <col min="4" max="4" width="5.42578125" style="1" bestFit="1" customWidth="1"/>
    <col min="5" max="6" width="10.140625" style="1" bestFit="1" customWidth="1"/>
    <col min="7" max="7" width="16.7109375" style="1" customWidth="1"/>
    <col min="8" max="9" width="10.140625" style="1" bestFit="1" customWidth="1"/>
    <col min="10" max="10" width="8" style="1" customWidth="1"/>
    <col min="11" max="11" width="7.85546875" style="1" bestFit="1" customWidth="1"/>
    <col min="12" max="12" width="17" style="1" customWidth="1"/>
    <col min="13" max="13" width="14.85546875" style="1" customWidth="1"/>
    <col min="14" max="16" width="10.140625" style="1" bestFit="1" customWidth="1"/>
    <col min="17" max="17" width="25.5703125" style="1" bestFit="1" customWidth="1"/>
    <col min="18" max="18" width="8.28515625" style="1" bestFit="1" customWidth="1"/>
    <col min="19" max="19" width="10.140625" style="1" bestFit="1" customWidth="1"/>
    <col min="20" max="20" width="8.28515625" style="1" customWidth="1"/>
    <col min="21" max="21" width="10.140625" style="1" bestFit="1" customWidth="1"/>
    <col min="22" max="22" width="4.28515625" style="1" customWidth="1"/>
    <col min="23" max="23" width="4.7109375" style="1" customWidth="1"/>
    <col min="24" max="16384" width="8.85546875" style="1"/>
  </cols>
  <sheetData>
    <row r="1" spans="1:22" ht="31.9" customHeight="1" x14ac:dyDescent="0.35">
      <c r="A1" s="46" t="s">
        <v>70</v>
      </c>
      <c r="D1" s="45"/>
    </row>
    <row r="2" spans="1:22" ht="15.75" x14ac:dyDescent="0.25">
      <c r="A2" s="44">
        <v>1</v>
      </c>
      <c r="B2" s="44">
        <v>2</v>
      </c>
      <c r="C2" s="44">
        <v>3</v>
      </c>
      <c r="D2" s="44">
        <v>4</v>
      </c>
      <c r="E2" s="44">
        <v>5</v>
      </c>
      <c r="F2" s="44">
        <v>6</v>
      </c>
      <c r="G2" s="44">
        <v>7</v>
      </c>
      <c r="H2" s="44">
        <v>8</v>
      </c>
      <c r="I2" s="44">
        <v>9</v>
      </c>
      <c r="J2" s="44">
        <v>10</v>
      </c>
      <c r="K2" s="52">
        <v>11</v>
      </c>
      <c r="L2" s="52">
        <v>12</v>
      </c>
      <c r="M2" s="52">
        <v>13</v>
      </c>
      <c r="N2" s="52">
        <v>14</v>
      </c>
      <c r="O2" s="52">
        <v>15</v>
      </c>
      <c r="P2" s="52">
        <v>16</v>
      </c>
      <c r="Q2" s="52">
        <v>17</v>
      </c>
      <c r="R2" s="43">
        <v>18</v>
      </c>
      <c r="S2" s="43">
        <v>19</v>
      </c>
      <c r="T2" s="43">
        <v>20</v>
      </c>
      <c r="U2" s="43">
        <v>21</v>
      </c>
    </row>
    <row r="3" spans="1:22" ht="22.15" customHeight="1" x14ac:dyDescent="0.3">
      <c r="A3" s="40" t="s">
        <v>30</v>
      </c>
      <c r="B3" s="39" t="s">
        <v>154</v>
      </c>
      <c r="C3" s="156" t="s">
        <v>35</v>
      </c>
      <c r="D3" s="142" t="s">
        <v>28</v>
      </c>
      <c r="E3" s="143" t="s">
        <v>27</v>
      </c>
      <c r="F3" s="143" t="s">
        <v>26</v>
      </c>
      <c r="G3" s="144" t="s">
        <v>43</v>
      </c>
      <c r="H3" s="140" t="s">
        <v>25</v>
      </c>
      <c r="I3" s="116" t="s">
        <v>24</v>
      </c>
      <c r="J3" s="122" t="s">
        <v>40</v>
      </c>
      <c r="K3" s="134" t="s">
        <v>65</v>
      </c>
      <c r="L3" s="135"/>
      <c r="M3" s="136"/>
      <c r="N3" s="153" t="s">
        <v>23</v>
      </c>
      <c r="O3" s="153"/>
      <c r="P3" s="153"/>
      <c r="Q3" s="152" t="s">
        <v>39</v>
      </c>
      <c r="R3" s="128" t="s">
        <v>49</v>
      </c>
      <c r="S3" s="129"/>
      <c r="T3" s="129"/>
      <c r="U3" s="130"/>
      <c r="V3" s="34">
        <v>0.02</v>
      </c>
    </row>
    <row r="4" spans="1:22" ht="22.15" customHeight="1" x14ac:dyDescent="0.25">
      <c r="A4" s="38" t="s">
        <v>21</v>
      </c>
      <c r="B4" s="63" t="s">
        <v>72</v>
      </c>
      <c r="C4" s="156"/>
      <c r="D4" s="142"/>
      <c r="E4" s="123"/>
      <c r="F4" s="123"/>
      <c r="G4" s="145"/>
      <c r="H4" s="140"/>
      <c r="I4" s="117"/>
      <c r="J4" s="123"/>
      <c r="K4" s="119" t="s">
        <v>20</v>
      </c>
      <c r="L4" s="154" t="s">
        <v>1</v>
      </c>
      <c r="M4" s="119" t="s">
        <v>18</v>
      </c>
      <c r="N4" s="121" t="s">
        <v>82</v>
      </c>
      <c r="O4" s="121"/>
      <c r="P4" s="121"/>
      <c r="Q4" s="152"/>
      <c r="R4" s="131"/>
      <c r="S4" s="132"/>
      <c r="T4" s="132"/>
      <c r="U4" s="133"/>
      <c r="V4" s="34">
        <v>0</v>
      </c>
    </row>
    <row r="5" spans="1:22" ht="22.15" customHeight="1" x14ac:dyDescent="0.25">
      <c r="A5" s="37" t="s">
        <v>13</v>
      </c>
      <c r="B5" s="36" t="s">
        <v>12</v>
      </c>
      <c r="C5" s="156"/>
      <c r="D5" s="35" t="s">
        <v>11</v>
      </c>
      <c r="E5" s="124"/>
      <c r="F5" s="124"/>
      <c r="G5" s="146"/>
      <c r="H5" s="140"/>
      <c r="I5" s="118"/>
      <c r="J5" s="124"/>
      <c r="K5" s="120"/>
      <c r="L5" s="155"/>
      <c r="M5" s="120"/>
      <c r="N5" s="53" t="s">
        <v>10</v>
      </c>
      <c r="O5" s="53" t="s">
        <v>9</v>
      </c>
      <c r="P5" s="53" t="s">
        <v>8</v>
      </c>
      <c r="Q5" s="152"/>
      <c r="R5" s="61" t="s">
        <v>45</v>
      </c>
      <c r="S5" s="54" t="s">
        <v>50</v>
      </c>
      <c r="T5" s="54" t="s">
        <v>47</v>
      </c>
      <c r="U5" s="54" t="s">
        <v>51</v>
      </c>
      <c r="V5" s="34">
        <v>-0.02</v>
      </c>
    </row>
    <row r="6" spans="1:22" ht="14.45" customHeight="1" x14ac:dyDescent="0.25">
      <c r="A6" s="3">
        <v>440021</v>
      </c>
      <c r="B6" t="s">
        <v>99</v>
      </c>
      <c r="C6" s="85" t="s">
        <v>6</v>
      </c>
      <c r="D6" s="32">
        <v>3.47</v>
      </c>
      <c r="E6" s="25">
        <f>+VLOOKUP(A6,[3]Calc_Var_2023_2024!$A:$X,24,0)</f>
        <v>99960</v>
      </c>
      <c r="F6" s="30">
        <f t="shared" ref="F6:F50" si="0">E6*D6</f>
        <v>346861.2</v>
      </c>
      <c r="G6" s="30">
        <f t="shared" ref="G6:G50" si="1">F6/F$51*G$51</f>
        <v>99479.555711694935</v>
      </c>
      <c r="H6" s="25">
        <f>+VLOOKUP(A6,'[2]2.6.1 LAB_2023_DEF'!$C:$H,6,0)</f>
        <v>29562</v>
      </c>
      <c r="I6" s="31">
        <f>+VLOOKUP(A6,'Consuntivo 2023'!A:F,6,0)</f>
        <v>27242.048000000057</v>
      </c>
      <c r="J6" s="29">
        <f t="shared" ref="J6:J51" si="2">G6/AVERAGE(H6,I6)</f>
        <v>3.5025516389851243</v>
      </c>
      <c r="K6" s="3">
        <v>480212</v>
      </c>
      <c r="L6" s="6">
        <v>1187.6099999999999</v>
      </c>
      <c r="M6" s="28">
        <v>1</v>
      </c>
      <c r="N6" s="27">
        <f>+L6</f>
        <v>1187.6099999999999</v>
      </c>
      <c r="O6" s="27"/>
      <c r="P6" s="27"/>
      <c r="Q6" s="27">
        <f t="shared" ref="Q6:Q50" si="3">(N6*V$3)+(O6*V$4)+(P6*V$5)</f>
        <v>23.752199999999998</v>
      </c>
      <c r="R6" s="3">
        <v>440021</v>
      </c>
      <c r="S6" s="26">
        <f>VLOOKUP(R6,$K$6:$Q$50,2,FALSE)</f>
        <v>27492.66</v>
      </c>
      <c r="T6" s="26">
        <f>VLOOKUP(R6,$K$6:$Q$50,7,FALSE)</f>
        <v>549.85320000000002</v>
      </c>
      <c r="U6" s="55">
        <f>T6+S6</f>
        <v>28042.513200000001</v>
      </c>
    </row>
    <row r="7" spans="1:22" ht="14.45" customHeight="1" x14ac:dyDescent="0.25">
      <c r="A7" s="3">
        <v>440076</v>
      </c>
      <c r="B7" t="s">
        <v>100</v>
      </c>
      <c r="C7" s="85" t="s">
        <v>6</v>
      </c>
      <c r="D7" s="32">
        <v>3.47</v>
      </c>
      <c r="E7" s="25">
        <f>+VLOOKUP(A7,[3]Calc_Var_2023_2024!$A:$X,24,0)</f>
        <v>99960</v>
      </c>
      <c r="F7" s="30">
        <f t="shared" si="0"/>
        <v>346861.2</v>
      </c>
      <c r="G7" s="30">
        <f t="shared" si="1"/>
        <v>99479.555711694935</v>
      </c>
      <c r="H7" s="25">
        <f>+VLOOKUP(A7,'[2]2.6.1 LAB_2023_DEF'!$C:$H,6,0)</f>
        <v>18490</v>
      </c>
      <c r="I7" s="31">
        <f>+VLOOKUP(A7,'Consuntivo 2023'!A:F,6,0)</f>
        <v>22211.225999999886</v>
      </c>
      <c r="J7" s="29">
        <f t="shared" si="2"/>
        <v>4.8882830070865779</v>
      </c>
      <c r="K7" s="7">
        <v>470125</v>
      </c>
      <c r="L7" s="6">
        <v>6503.6055395044914</v>
      </c>
      <c r="M7" s="28">
        <v>2</v>
      </c>
      <c r="N7" s="27">
        <f t="shared" ref="N7:N27" si="4">+L7</f>
        <v>6503.6055395044914</v>
      </c>
      <c r="O7" s="27"/>
      <c r="P7" s="27"/>
      <c r="Q7" s="27">
        <f t="shared" si="3"/>
        <v>130.07211079008982</v>
      </c>
      <c r="R7" s="3">
        <v>440076</v>
      </c>
      <c r="S7" s="26">
        <f t="shared" ref="S7:S50" si="5">VLOOKUP(R7,$K$6:$Q$50,2,FALSE)</f>
        <v>17195.699999999997</v>
      </c>
      <c r="T7" s="26">
        <f t="shared" ref="T7:T50" si="6">VLOOKUP(R7,$K$6:$Q$50,7,FALSE)</f>
        <v>343.91399999999993</v>
      </c>
      <c r="U7" s="55">
        <f t="shared" ref="U7:U50" si="7">T7+S7</f>
        <v>17539.613999999998</v>
      </c>
    </row>
    <row r="8" spans="1:22" ht="14.45" customHeight="1" x14ac:dyDescent="0.25">
      <c r="A8" s="3">
        <v>450046</v>
      </c>
      <c r="B8" t="s">
        <v>101</v>
      </c>
      <c r="C8" s="85" t="s">
        <v>6</v>
      </c>
      <c r="D8" s="32">
        <v>3.47</v>
      </c>
      <c r="E8" s="25">
        <f>+VLOOKUP(A8,[3]Calc_Var_2023_2024!$A:$X,24,0)</f>
        <v>99960</v>
      </c>
      <c r="F8" s="30">
        <f t="shared" si="0"/>
        <v>346861.2</v>
      </c>
      <c r="G8" s="30">
        <f t="shared" si="1"/>
        <v>99479.555711694935</v>
      </c>
      <c r="H8" s="25">
        <f>+VLOOKUP(A8,'[2]2.6.1 LAB_2023_DEF'!$C:$H,6,0)</f>
        <v>15085</v>
      </c>
      <c r="I8" s="31">
        <f>+VLOOKUP(A8,'Consuntivo 2023'!A:F,6,0)</f>
        <v>14906.210999999998</v>
      </c>
      <c r="J8" s="29">
        <f t="shared" si="2"/>
        <v>6.6339138964208511</v>
      </c>
      <c r="K8" s="3">
        <v>510295</v>
      </c>
      <c r="L8" s="6">
        <v>5033.16</v>
      </c>
      <c r="M8" s="28">
        <v>3</v>
      </c>
      <c r="N8" s="27">
        <f t="shared" si="4"/>
        <v>5033.16</v>
      </c>
      <c r="O8" s="27"/>
      <c r="P8" s="27"/>
      <c r="Q8" s="27">
        <f t="shared" si="3"/>
        <v>100.6632</v>
      </c>
      <c r="R8" s="3">
        <v>450046</v>
      </c>
      <c r="S8" s="26">
        <f t="shared" si="5"/>
        <v>14029.05</v>
      </c>
      <c r="T8" s="26">
        <f t="shared" si="6"/>
        <v>280.58100000000002</v>
      </c>
      <c r="U8" s="55">
        <f t="shared" si="7"/>
        <v>14309.630999999999</v>
      </c>
    </row>
    <row r="9" spans="1:22" ht="14.45" customHeight="1" x14ac:dyDescent="0.25">
      <c r="A9" s="3">
        <v>460103</v>
      </c>
      <c r="B9" t="s">
        <v>102</v>
      </c>
      <c r="C9" s="85" t="s">
        <v>6</v>
      </c>
      <c r="D9" s="32">
        <v>3.47</v>
      </c>
      <c r="E9" s="25">
        <f>+VLOOKUP(A9,[3]Calc_Var_2023_2024!$A:$X,24,0)</f>
        <v>359856</v>
      </c>
      <c r="F9" s="30">
        <f t="shared" si="0"/>
        <v>1248700.32</v>
      </c>
      <c r="G9" s="30">
        <f t="shared" si="1"/>
        <v>358126.40056210174</v>
      </c>
      <c r="H9" s="25">
        <f>+VLOOKUP(A9,'[2]2.6.1 LAB_2023_DEF'!$C:$H,6,0)</f>
        <v>383011</v>
      </c>
      <c r="I9" s="31">
        <f>+VLOOKUP(A9,'Consuntivo 2023'!A:F,6,0)</f>
        <v>414882.57299998292</v>
      </c>
      <c r="J9" s="29">
        <f t="shared" si="2"/>
        <v>0.89767962214707409</v>
      </c>
      <c r="K9" s="3">
        <v>450046</v>
      </c>
      <c r="L9" s="6">
        <v>14029.05</v>
      </c>
      <c r="M9" s="28">
        <v>4</v>
      </c>
      <c r="N9" s="27">
        <f t="shared" si="4"/>
        <v>14029.05</v>
      </c>
      <c r="O9" s="27"/>
      <c r="P9" s="27"/>
      <c r="Q9" s="27">
        <f t="shared" si="3"/>
        <v>280.58100000000002</v>
      </c>
      <c r="R9" s="3">
        <v>460103</v>
      </c>
      <c r="S9" s="26">
        <f t="shared" si="5"/>
        <v>356200.23</v>
      </c>
      <c r="T9" s="26">
        <f t="shared" si="6"/>
        <v>7124.0046000000002</v>
      </c>
      <c r="U9" s="55">
        <f t="shared" si="7"/>
        <v>363324.23459999997</v>
      </c>
    </row>
    <row r="10" spans="1:22" ht="14.45" customHeight="1" x14ac:dyDescent="0.25">
      <c r="A10" s="7">
        <v>470125</v>
      </c>
      <c r="B10" s="100" t="s">
        <v>103</v>
      </c>
      <c r="C10" s="85" t="s">
        <v>6</v>
      </c>
      <c r="D10" s="32">
        <v>3.47</v>
      </c>
      <c r="E10" s="25">
        <v>98000</v>
      </c>
      <c r="F10" s="30">
        <f t="shared" si="0"/>
        <v>340060</v>
      </c>
      <c r="G10" s="30">
        <f t="shared" si="1"/>
        <v>97528.976187936205</v>
      </c>
      <c r="H10" s="25">
        <f>+VLOOKUP(A10,'[2]2.6.1 LAB_2023_DEF'!$C:$H,6,0)</f>
        <v>4128.01</v>
      </c>
      <c r="I10" s="31">
        <f>+VLOOKUP(A10,'Consuntivo 2023'!A:F,6,0)</f>
        <v>0</v>
      </c>
      <c r="J10" s="29">
        <f>+G10/H10</f>
        <v>23.626148237997533</v>
      </c>
      <c r="K10" s="3" t="s">
        <v>84</v>
      </c>
      <c r="L10" s="6">
        <v>4755463.2086991537</v>
      </c>
      <c r="M10" s="28">
        <v>5</v>
      </c>
      <c r="N10" s="27">
        <f t="shared" si="4"/>
        <v>4755463.2086991537</v>
      </c>
      <c r="O10" s="27"/>
      <c r="P10" s="27"/>
      <c r="Q10" s="27">
        <f t="shared" si="3"/>
        <v>95109.264173983072</v>
      </c>
      <c r="R10" s="7">
        <v>470125</v>
      </c>
      <c r="S10" s="26">
        <f t="shared" si="5"/>
        <v>6503.6055395044914</v>
      </c>
      <c r="T10" s="26">
        <f t="shared" si="6"/>
        <v>130.07211079008982</v>
      </c>
      <c r="U10" s="55">
        <f t="shared" si="7"/>
        <v>6633.6776502945813</v>
      </c>
    </row>
    <row r="11" spans="1:22" ht="14.45" customHeight="1" x14ac:dyDescent="0.25">
      <c r="A11" s="3">
        <v>470156</v>
      </c>
      <c r="B11" t="s">
        <v>104</v>
      </c>
      <c r="C11" s="85" t="s">
        <v>98</v>
      </c>
      <c r="D11" s="32">
        <v>3.86</v>
      </c>
      <c r="E11" s="25">
        <f>+VLOOKUP(A11,[3]Calc_Var_2023_2024!$A:$X,24,0)</f>
        <v>294000</v>
      </c>
      <c r="F11" s="30">
        <f t="shared" si="0"/>
        <v>1134840</v>
      </c>
      <c r="G11" s="30">
        <f t="shared" si="1"/>
        <v>325471.33840239228</v>
      </c>
      <c r="H11" s="25">
        <f>+VLOOKUP(A11,'[2]2.6.1 LAB_2023_DEF'!$C:$H,6,0)</f>
        <v>371814</v>
      </c>
      <c r="I11" s="31">
        <f>+VLOOKUP(A11,'Consuntivo 2023'!A:F,6,0)</f>
        <v>620732.89100002276</v>
      </c>
      <c r="J11" s="29">
        <f t="shared" si="2"/>
        <v>0.65583065415573361</v>
      </c>
      <c r="K11" s="3">
        <v>440076</v>
      </c>
      <c r="L11" s="6">
        <v>17195.699999999997</v>
      </c>
      <c r="M11" s="28">
        <v>6</v>
      </c>
      <c r="N11" s="27">
        <f t="shared" si="4"/>
        <v>17195.699999999997</v>
      </c>
      <c r="O11" s="27"/>
      <c r="P11" s="27"/>
      <c r="Q11" s="27">
        <f t="shared" si="3"/>
        <v>343.91399999999993</v>
      </c>
      <c r="R11" s="3">
        <v>470156</v>
      </c>
      <c r="S11" s="26">
        <f t="shared" si="5"/>
        <v>28815.584999999985</v>
      </c>
      <c r="T11" s="26">
        <f t="shared" si="6"/>
        <v>0</v>
      </c>
      <c r="U11" s="55">
        <f t="shared" si="7"/>
        <v>28815.584999999985</v>
      </c>
    </row>
    <row r="12" spans="1:22" ht="14.45" customHeight="1" x14ac:dyDescent="0.25">
      <c r="A12" s="3">
        <v>470162</v>
      </c>
      <c r="B12" t="s">
        <v>105</v>
      </c>
      <c r="C12" s="85" t="s">
        <v>6</v>
      </c>
      <c r="D12" s="32">
        <v>3.47</v>
      </c>
      <c r="E12" s="25">
        <f>+VLOOKUP(A12,[3]Calc_Var_2023_2024!$A:$X,24,0)</f>
        <v>98000</v>
      </c>
      <c r="F12" s="30">
        <f t="shared" si="0"/>
        <v>340060</v>
      </c>
      <c r="G12" s="30">
        <f t="shared" si="1"/>
        <v>97528.976187936205</v>
      </c>
      <c r="H12" s="25">
        <f>+VLOOKUP(A12,'[2]2.6.1 LAB_2023_DEF'!$C:$H,6,0)</f>
        <v>82683</v>
      </c>
      <c r="I12" s="31">
        <f>+VLOOKUP(A12,'Consuntivo 2023'!A:F,6,0)</f>
        <v>90949.766000003001</v>
      </c>
      <c r="J12" s="29">
        <f t="shared" si="2"/>
        <v>1.1233936823644739</v>
      </c>
      <c r="K12" s="3">
        <v>440021</v>
      </c>
      <c r="L12" s="6">
        <v>27492.66</v>
      </c>
      <c r="M12" s="28">
        <v>7</v>
      </c>
      <c r="N12" s="27">
        <f t="shared" si="4"/>
        <v>27492.66</v>
      </c>
      <c r="O12" s="27"/>
      <c r="P12" s="27"/>
      <c r="Q12" s="27">
        <f t="shared" si="3"/>
        <v>549.85320000000002</v>
      </c>
      <c r="R12" s="3">
        <v>470162</v>
      </c>
      <c r="S12" s="26">
        <f t="shared" si="5"/>
        <v>76895.189999999988</v>
      </c>
      <c r="T12" s="26">
        <f t="shared" si="6"/>
        <v>1537.9037999999998</v>
      </c>
      <c r="U12" s="55">
        <f t="shared" si="7"/>
        <v>78433.093799999988</v>
      </c>
    </row>
    <row r="13" spans="1:22" ht="14.45" customHeight="1" x14ac:dyDescent="0.25">
      <c r="A13" s="3">
        <v>480212</v>
      </c>
      <c r="B13" t="s">
        <v>149</v>
      </c>
      <c r="C13" s="85" t="s">
        <v>6</v>
      </c>
      <c r="D13" s="32">
        <v>3.47</v>
      </c>
      <c r="E13" s="25">
        <f>+VLOOKUP(A13,[3]Calc_Var_2023_2024!$A:$X,24,0)</f>
        <v>75055</v>
      </c>
      <c r="F13" s="30">
        <f t="shared" si="0"/>
        <v>260440.85</v>
      </c>
      <c r="G13" s="30">
        <f t="shared" si="1"/>
        <v>74694.258242709722</v>
      </c>
      <c r="H13" s="25">
        <f>+VLOOKUP(A13,'[2]2.6.1 LAB_2023_DEF'!$C:$H,6,0)</f>
        <v>1277</v>
      </c>
      <c r="I13" s="31">
        <f>+VLOOKUP(A13,'Consuntivo 2023'!A:F,6,0)</f>
        <v>1482.1090000000038</v>
      </c>
      <c r="J13" s="29">
        <f t="shared" si="2"/>
        <v>54.143753104867997</v>
      </c>
      <c r="K13" s="3" t="s">
        <v>97</v>
      </c>
      <c r="L13" s="6">
        <v>37275.329999999994</v>
      </c>
      <c r="M13" s="28">
        <v>8</v>
      </c>
      <c r="N13" s="27">
        <f t="shared" si="4"/>
        <v>37275.329999999994</v>
      </c>
      <c r="O13" s="27"/>
      <c r="P13" s="27"/>
      <c r="Q13" s="27">
        <f t="shared" si="3"/>
        <v>745.50659999999993</v>
      </c>
      <c r="R13" s="3">
        <v>480212</v>
      </c>
      <c r="S13" s="26">
        <f t="shared" si="5"/>
        <v>1187.6099999999999</v>
      </c>
      <c r="T13" s="26">
        <f t="shared" si="6"/>
        <v>23.752199999999998</v>
      </c>
      <c r="U13" s="55">
        <f t="shared" si="7"/>
        <v>1211.3621999999998</v>
      </c>
    </row>
    <row r="14" spans="1:22" ht="14.45" customHeight="1" x14ac:dyDescent="0.25">
      <c r="A14" s="3">
        <v>490209</v>
      </c>
      <c r="B14" t="s">
        <v>107</v>
      </c>
      <c r="C14" s="86"/>
      <c r="D14" s="32"/>
      <c r="E14" s="25">
        <v>0</v>
      </c>
      <c r="F14" s="30">
        <f t="shared" si="0"/>
        <v>0</v>
      </c>
      <c r="G14" s="30">
        <f t="shared" si="1"/>
        <v>0</v>
      </c>
      <c r="H14" s="25">
        <f>+VLOOKUP(A14,'[2]2.6.1 LAB_2023_DEF'!$C:$H,6,0)</f>
        <v>0</v>
      </c>
      <c r="I14" s="31">
        <f>+VLOOKUP(A14,'Consuntivo 2023'!A:F,6,0)</f>
        <v>0</v>
      </c>
      <c r="J14" s="29" t="s">
        <v>74</v>
      </c>
      <c r="K14" s="3" t="s">
        <v>94</v>
      </c>
      <c r="L14" s="6">
        <v>148517.70779999997</v>
      </c>
      <c r="M14" s="28">
        <v>9</v>
      </c>
      <c r="N14" s="27">
        <f t="shared" si="4"/>
        <v>148517.70779999997</v>
      </c>
      <c r="O14" s="27"/>
      <c r="P14" s="27"/>
      <c r="Q14" s="27">
        <f t="shared" si="3"/>
        <v>2970.3541559999994</v>
      </c>
      <c r="R14" s="3">
        <v>490209</v>
      </c>
      <c r="S14" s="26">
        <f t="shared" si="5"/>
        <v>0</v>
      </c>
      <c r="T14" s="26">
        <f t="shared" si="6"/>
        <v>0</v>
      </c>
      <c r="U14" s="55">
        <f t="shared" si="7"/>
        <v>0</v>
      </c>
    </row>
    <row r="15" spans="1:22" x14ac:dyDescent="0.25">
      <c r="A15" s="3">
        <v>490216</v>
      </c>
      <c r="B15" t="s">
        <v>108</v>
      </c>
      <c r="C15" s="85" t="s">
        <v>6</v>
      </c>
      <c r="D15" s="32">
        <v>3.47</v>
      </c>
      <c r="E15" s="25">
        <f>+VLOOKUP(A15,[3]Calc_Var_2023_2024!$A:$X,24,0)</f>
        <v>149940</v>
      </c>
      <c r="F15" s="30">
        <f t="shared" si="0"/>
        <v>520291.80000000005</v>
      </c>
      <c r="G15" s="30">
        <f t="shared" si="1"/>
        <v>149219.3335675424</v>
      </c>
      <c r="H15" s="25">
        <f>+VLOOKUP(A15,'[2]2.6.1 LAB_2023_DEF'!$C:$H,6,0)</f>
        <v>109201</v>
      </c>
      <c r="I15" s="31">
        <f>+VLOOKUP(A15,'Consuntivo 2023'!A:F,6,0)</f>
        <v>119892.44600000413</v>
      </c>
      <c r="J15" s="29">
        <f t="shared" si="2"/>
        <v>1.3026940418674371</v>
      </c>
      <c r="K15" s="3">
        <v>490243</v>
      </c>
      <c r="L15" s="6">
        <v>277671.02999999997</v>
      </c>
      <c r="M15" s="28">
        <v>10</v>
      </c>
      <c r="N15" s="27">
        <f t="shared" si="4"/>
        <v>277671.02999999997</v>
      </c>
      <c r="O15" s="27"/>
      <c r="P15" s="27"/>
      <c r="Q15" s="27">
        <f t="shared" si="3"/>
        <v>5553.4205999999995</v>
      </c>
      <c r="R15" s="3">
        <v>490216</v>
      </c>
      <c r="S15" s="26">
        <f t="shared" si="5"/>
        <v>101556.93</v>
      </c>
      <c r="T15" s="26">
        <f t="shared" si="6"/>
        <v>2031.1386</v>
      </c>
      <c r="U15" s="55">
        <f t="shared" si="7"/>
        <v>103588.0686</v>
      </c>
    </row>
    <row r="16" spans="1:22" ht="14.45" customHeight="1" x14ac:dyDescent="0.25">
      <c r="A16" s="3">
        <v>490219</v>
      </c>
      <c r="B16" t="s">
        <v>109</v>
      </c>
      <c r="C16" s="85" t="s">
        <v>6</v>
      </c>
      <c r="D16" s="32">
        <v>3.47</v>
      </c>
      <c r="E16" s="25">
        <f>+VLOOKUP(A16,[3]Calc_Var_2023_2024!$A:$X,24,0)</f>
        <v>88300</v>
      </c>
      <c r="F16" s="30">
        <f t="shared" si="0"/>
        <v>306401</v>
      </c>
      <c r="G16" s="30">
        <f t="shared" si="1"/>
        <v>87875.597932599674</v>
      </c>
      <c r="H16" s="25">
        <f>+VLOOKUP(A16,'[2]2.6.1 LAB_2023_DEF'!$C:$H,6,0)</f>
        <v>77868</v>
      </c>
      <c r="I16" s="31">
        <f>+VLOOKUP(A16,'Consuntivo 2023'!A:F,6,0)</f>
        <v>79144.779999999329</v>
      </c>
      <c r="J16" s="29">
        <f t="shared" si="2"/>
        <v>1.1193432526014768</v>
      </c>
      <c r="K16" s="3">
        <v>510273</v>
      </c>
      <c r="L16" s="6">
        <v>62864.28</v>
      </c>
      <c r="M16" s="28">
        <v>11</v>
      </c>
      <c r="N16" s="27">
        <f t="shared" si="4"/>
        <v>62864.28</v>
      </c>
      <c r="O16" s="27"/>
      <c r="P16" s="27"/>
      <c r="Q16" s="27">
        <f t="shared" si="3"/>
        <v>1257.2855999999999</v>
      </c>
      <c r="R16" s="3">
        <v>490219</v>
      </c>
      <c r="S16" s="26">
        <f t="shared" si="5"/>
        <v>72417.239999999991</v>
      </c>
      <c r="T16" s="26">
        <f t="shared" si="6"/>
        <v>1448.3447999999999</v>
      </c>
      <c r="U16" s="55">
        <f t="shared" si="7"/>
        <v>73865.584799999997</v>
      </c>
    </row>
    <row r="17" spans="1:21" ht="14.45" customHeight="1" x14ac:dyDescent="0.25">
      <c r="A17" s="3">
        <v>490242</v>
      </c>
      <c r="B17" t="s">
        <v>110</v>
      </c>
      <c r="C17" s="85" t="s">
        <v>6</v>
      </c>
      <c r="D17" s="32">
        <v>3.47</v>
      </c>
      <c r="E17" s="25">
        <f>+VLOOKUP(A17,[3]Calc_Var_2023_2024!$A:$X,24,0)</f>
        <v>83300</v>
      </c>
      <c r="F17" s="30">
        <f t="shared" si="0"/>
        <v>289051</v>
      </c>
      <c r="G17" s="30">
        <f t="shared" si="1"/>
        <v>82899.629759745789</v>
      </c>
      <c r="H17" s="25">
        <f>+VLOOKUP(A17,'[2]2.6.1 LAB_2023_DEF'!$C:$H,6,0)</f>
        <v>203052</v>
      </c>
      <c r="I17" s="31">
        <f>+VLOOKUP(A17,'Consuntivo 2023'!A:F,6,0)</f>
        <v>227451.18600000747</v>
      </c>
      <c r="J17" s="29">
        <f t="shared" si="2"/>
        <v>0.38512899535077705</v>
      </c>
      <c r="K17" s="3">
        <v>510408</v>
      </c>
      <c r="L17" s="6">
        <v>37330.509999999995</v>
      </c>
      <c r="M17" s="28">
        <v>12</v>
      </c>
      <c r="N17" s="27">
        <f t="shared" si="4"/>
        <v>37330.509999999995</v>
      </c>
      <c r="O17" s="27"/>
      <c r="P17" s="27"/>
      <c r="Q17" s="27">
        <f t="shared" si="3"/>
        <v>746.61019999999996</v>
      </c>
      <c r="R17" s="3">
        <v>490242</v>
      </c>
      <c r="S17" s="26">
        <f t="shared" si="5"/>
        <v>15736.52</v>
      </c>
      <c r="T17" s="26">
        <f t="shared" si="6"/>
        <v>-314.73040000000003</v>
      </c>
      <c r="U17" s="55">
        <f t="shared" si="7"/>
        <v>15421.7896</v>
      </c>
    </row>
    <row r="18" spans="1:21" ht="14.45" customHeight="1" x14ac:dyDescent="0.25">
      <c r="A18" s="3">
        <v>490243</v>
      </c>
      <c r="B18" t="s">
        <v>111</v>
      </c>
      <c r="C18" s="85" t="s">
        <v>7</v>
      </c>
      <c r="D18" s="32">
        <v>3.68</v>
      </c>
      <c r="E18" s="25">
        <f>+VLOOKUP(A18,[3]Calc_Var_2023_2024!$A:$X,24,0)</f>
        <v>498000</v>
      </c>
      <c r="F18" s="30">
        <f t="shared" si="0"/>
        <v>1832640</v>
      </c>
      <c r="G18" s="30">
        <f t="shared" si="1"/>
        <v>525599.9027261642</v>
      </c>
      <c r="H18" s="25">
        <f>+VLOOKUP(A18,'[2]2.6.1 LAB_2023_DEF'!$C:$H,6,0)</f>
        <v>298571</v>
      </c>
      <c r="I18" s="31">
        <f>+VLOOKUP(A18,'Consuntivo 2023'!A:F,6,0)</f>
        <v>343646.74500000477</v>
      </c>
      <c r="J18" s="29">
        <f t="shared" si="2"/>
        <v>1.6368277171355965</v>
      </c>
      <c r="K18" s="3">
        <v>490216</v>
      </c>
      <c r="L18" s="6">
        <v>101556.93</v>
      </c>
      <c r="M18" s="28">
        <v>13</v>
      </c>
      <c r="N18" s="27">
        <f t="shared" si="4"/>
        <v>101556.93</v>
      </c>
      <c r="O18" s="27"/>
      <c r="P18" s="27"/>
      <c r="Q18" s="27">
        <f t="shared" si="3"/>
        <v>2031.1386</v>
      </c>
      <c r="R18" s="3">
        <v>490243</v>
      </c>
      <c r="S18" s="26">
        <f t="shared" si="5"/>
        <v>277671.02999999997</v>
      </c>
      <c r="T18" s="26">
        <f t="shared" si="6"/>
        <v>5553.4205999999995</v>
      </c>
      <c r="U18" s="55">
        <f t="shared" si="7"/>
        <v>283224.45059999998</v>
      </c>
    </row>
    <row r="19" spans="1:21" ht="14.45" customHeight="1" x14ac:dyDescent="0.25">
      <c r="A19" s="3">
        <v>490248</v>
      </c>
      <c r="B19" t="s">
        <v>112</v>
      </c>
      <c r="C19" s="85" t="s">
        <v>6</v>
      </c>
      <c r="D19" s="32">
        <v>3.47</v>
      </c>
      <c r="E19" s="25">
        <f>+VLOOKUP(A19,[3]Calc_Var_2023_2024!$A:$X,24,0)</f>
        <v>91630.000000000015</v>
      </c>
      <c r="F19" s="30">
        <f t="shared" si="0"/>
        <v>317956.10000000009</v>
      </c>
      <c r="G19" s="30">
        <f t="shared" si="1"/>
        <v>91189.592735720376</v>
      </c>
      <c r="H19" s="25">
        <f>+VLOOKUP(A19,'[2]2.6.1 LAB_2023_DEF'!$C:$H,6,0)</f>
        <v>152294</v>
      </c>
      <c r="I19" s="31">
        <f>+VLOOKUP(A19,'Consuntivo 2023'!A:F,6,0)</f>
        <v>149128.70900000373</v>
      </c>
      <c r="J19" s="29">
        <f t="shared" si="2"/>
        <v>0.60506119819737425</v>
      </c>
      <c r="K19" s="3">
        <v>500235</v>
      </c>
      <c r="L19" s="6">
        <v>10374.925000000003</v>
      </c>
      <c r="M19" s="28">
        <v>14</v>
      </c>
      <c r="N19" s="27">
        <f t="shared" si="4"/>
        <v>10374.925000000003</v>
      </c>
      <c r="O19" s="27"/>
      <c r="P19" s="27"/>
      <c r="Q19" s="27">
        <f t="shared" si="3"/>
        <v>207.49850000000006</v>
      </c>
      <c r="R19" s="3">
        <v>490248</v>
      </c>
      <c r="S19" s="26">
        <f t="shared" si="5"/>
        <v>141633.41999999998</v>
      </c>
      <c r="T19" s="26">
        <f t="shared" si="6"/>
        <v>0</v>
      </c>
      <c r="U19" s="55">
        <f t="shared" si="7"/>
        <v>141633.41999999998</v>
      </c>
    </row>
    <row r="20" spans="1:21" ht="14.45" customHeight="1" x14ac:dyDescent="0.25">
      <c r="A20" s="3">
        <v>500235</v>
      </c>
      <c r="B20" t="s">
        <v>113</v>
      </c>
      <c r="C20" s="85" t="s">
        <v>6</v>
      </c>
      <c r="D20" s="32">
        <v>3.47</v>
      </c>
      <c r="E20" s="25">
        <f>+VLOOKUP(A20,[3]Calc_Var_2023_2024!$A:$X,24,0)</f>
        <v>166600</v>
      </c>
      <c r="F20" s="30">
        <f t="shared" si="0"/>
        <v>578102</v>
      </c>
      <c r="G20" s="30">
        <f t="shared" si="1"/>
        <v>165799.25951949158</v>
      </c>
      <c r="H20" s="25">
        <f>+VLOOKUP(A20,'[2]2.6.1 LAB_2023_DEF'!$C:$H,6,0)</f>
        <v>133870</v>
      </c>
      <c r="I20" s="31">
        <f>+VLOOKUP(A20,'Consuntivo 2023'!A:F,6,0)</f>
        <v>134303.47500000754</v>
      </c>
      <c r="J20" s="29">
        <f t="shared" si="2"/>
        <v>1.2365075220022184</v>
      </c>
      <c r="K20" s="3">
        <v>470162</v>
      </c>
      <c r="L20" s="6">
        <v>76895.189999999988</v>
      </c>
      <c r="M20" s="28">
        <v>15</v>
      </c>
      <c r="N20" s="27">
        <f t="shared" si="4"/>
        <v>76895.189999999988</v>
      </c>
      <c r="O20" s="27"/>
      <c r="P20" s="27"/>
      <c r="Q20" s="27">
        <f t="shared" si="3"/>
        <v>1537.9037999999998</v>
      </c>
      <c r="R20" s="3">
        <v>500235</v>
      </c>
      <c r="S20" s="26">
        <f t="shared" si="5"/>
        <v>10374.925000000003</v>
      </c>
      <c r="T20" s="26">
        <f t="shared" si="6"/>
        <v>207.49850000000006</v>
      </c>
      <c r="U20" s="55">
        <f t="shared" si="7"/>
        <v>10582.423500000003</v>
      </c>
    </row>
    <row r="21" spans="1:21" ht="14.45" customHeight="1" x14ac:dyDescent="0.25">
      <c r="A21" s="3">
        <v>500236</v>
      </c>
      <c r="B21" t="s">
        <v>114</v>
      </c>
      <c r="C21" s="85" t="s">
        <v>6</v>
      </c>
      <c r="D21" s="32">
        <v>3.47</v>
      </c>
      <c r="E21" s="25">
        <f>+VLOOKUP(A21,[3]Calc_Var_2023_2024!$A:$X,24,0)</f>
        <v>239904</v>
      </c>
      <c r="F21" s="30">
        <f t="shared" si="0"/>
        <v>832466.88</v>
      </c>
      <c r="G21" s="30">
        <f t="shared" si="1"/>
        <v>238750.93370806787</v>
      </c>
      <c r="H21" s="25">
        <f>+VLOOKUP(A21,'[2]2.6.1 LAB_2023_DEF'!$C:$H,6,0)</f>
        <v>711050.28599998401</v>
      </c>
      <c r="I21" s="31">
        <f>+VLOOKUP(A21,'Consuntivo 2023'!A:F,6,0)</f>
        <v>812080.06799998472</v>
      </c>
      <c r="J21" s="29">
        <f t="shared" si="2"/>
        <v>0.31350032921485954</v>
      </c>
      <c r="K21" s="3">
        <v>490219</v>
      </c>
      <c r="L21" s="6">
        <v>72417.239999999991</v>
      </c>
      <c r="M21" s="28">
        <v>16</v>
      </c>
      <c r="N21" s="27">
        <f t="shared" si="4"/>
        <v>72417.239999999991</v>
      </c>
      <c r="O21" s="27"/>
      <c r="P21" s="27"/>
      <c r="Q21" s="27">
        <f t="shared" si="3"/>
        <v>1448.3447999999999</v>
      </c>
      <c r="R21" s="3">
        <v>500236</v>
      </c>
      <c r="S21" s="26">
        <f t="shared" si="5"/>
        <v>55106.05</v>
      </c>
      <c r="T21" s="26">
        <f t="shared" si="6"/>
        <v>-1102.1210000000001</v>
      </c>
      <c r="U21" s="55">
        <f t="shared" si="7"/>
        <v>54003.929000000004</v>
      </c>
    </row>
    <row r="22" spans="1:21" ht="14.45" customHeight="1" x14ac:dyDescent="0.25">
      <c r="A22" s="3">
        <v>510273</v>
      </c>
      <c r="B22" t="s">
        <v>115</v>
      </c>
      <c r="C22" s="85" t="s">
        <v>6</v>
      </c>
      <c r="D22" s="32">
        <v>3.47</v>
      </c>
      <c r="E22" s="25">
        <f>+VLOOKUP(A22,[3]Calc_Var_2023_2024!$A:$X,24,0)</f>
        <v>99960</v>
      </c>
      <c r="F22" s="30">
        <f t="shared" si="0"/>
        <v>346861.2</v>
      </c>
      <c r="G22" s="30">
        <f t="shared" si="1"/>
        <v>99479.555711694935</v>
      </c>
      <c r="H22" s="25">
        <f>+VLOOKUP(A22,'[2]2.6.1 LAB_2023_DEF'!$C:$H,6,0)</f>
        <v>67596</v>
      </c>
      <c r="I22" s="31">
        <f>+VLOOKUP(A22,'Consuntivo 2023'!A:F,6,0)</f>
        <v>68167.084999996587</v>
      </c>
      <c r="J22" s="29">
        <f t="shared" si="2"/>
        <v>1.465487554465891</v>
      </c>
      <c r="K22" s="3">
        <v>520333</v>
      </c>
      <c r="L22" s="6">
        <v>83404.259999999995</v>
      </c>
      <c r="M22" s="28">
        <v>17</v>
      </c>
      <c r="N22" s="27">
        <f t="shared" si="4"/>
        <v>83404.259999999995</v>
      </c>
      <c r="O22" s="27"/>
      <c r="P22" s="27"/>
      <c r="Q22" s="27">
        <f t="shared" si="3"/>
        <v>1668.0852</v>
      </c>
      <c r="R22" s="3">
        <v>510273</v>
      </c>
      <c r="S22" s="26">
        <f t="shared" si="5"/>
        <v>62864.28</v>
      </c>
      <c r="T22" s="26">
        <f t="shared" si="6"/>
        <v>1257.2855999999999</v>
      </c>
      <c r="U22" s="55">
        <f t="shared" si="7"/>
        <v>64121.565600000002</v>
      </c>
    </row>
    <row r="23" spans="1:21" ht="14.45" customHeight="1" x14ac:dyDescent="0.25">
      <c r="A23" s="3">
        <v>510295</v>
      </c>
      <c r="B23" t="s">
        <v>116</v>
      </c>
      <c r="C23" s="85" t="s">
        <v>6</v>
      </c>
      <c r="D23" s="32">
        <v>3.47</v>
      </c>
      <c r="E23" s="25">
        <f>+VLOOKUP(A23,[3]Calc_Var_2023_2024!$A:$X,24,0)</f>
        <v>70805</v>
      </c>
      <c r="F23" s="30">
        <f t="shared" si="0"/>
        <v>245693.35</v>
      </c>
      <c r="G23" s="30">
        <f t="shared" si="1"/>
        <v>70464.685295783915</v>
      </c>
      <c r="H23" s="25">
        <f>+VLOOKUP(A23,'[2]2.6.1 LAB_2023_DEF'!$C:$H,6,0)</f>
        <v>5412</v>
      </c>
      <c r="I23" s="31">
        <f>+VLOOKUP(A23,'Consuntivo 2023'!A:F,6,0)</f>
        <v>4329.5940000000146</v>
      </c>
      <c r="J23" s="29">
        <f t="shared" si="2"/>
        <v>14.466766998457091</v>
      </c>
      <c r="K23" s="3" t="s">
        <v>87</v>
      </c>
      <c r="L23" s="6">
        <v>384594.99</v>
      </c>
      <c r="M23" s="28">
        <v>18</v>
      </c>
      <c r="N23" s="27">
        <f t="shared" si="4"/>
        <v>384594.99</v>
      </c>
      <c r="O23" s="27"/>
      <c r="P23" s="27"/>
      <c r="Q23" s="27">
        <f t="shared" si="3"/>
        <v>7691.8998000000001</v>
      </c>
      <c r="R23" s="3">
        <v>510295</v>
      </c>
      <c r="S23" s="26">
        <f t="shared" si="5"/>
        <v>5033.16</v>
      </c>
      <c r="T23" s="26">
        <f t="shared" si="6"/>
        <v>100.6632</v>
      </c>
      <c r="U23" s="55">
        <f t="shared" si="7"/>
        <v>5133.8231999999998</v>
      </c>
    </row>
    <row r="24" spans="1:21" x14ac:dyDescent="0.25">
      <c r="A24" s="3">
        <v>510408</v>
      </c>
      <c r="B24" t="s">
        <v>117</v>
      </c>
      <c r="C24" s="85" t="s">
        <v>6</v>
      </c>
      <c r="D24" s="32">
        <v>3.47</v>
      </c>
      <c r="E24" s="25">
        <f>+VLOOKUP(A24,[3]Calc_Var_2023_2024!$A:$X,24,0)</f>
        <v>99960</v>
      </c>
      <c r="F24" s="30">
        <f t="shared" si="0"/>
        <v>346861.2</v>
      </c>
      <c r="G24" s="30">
        <f t="shared" si="1"/>
        <v>99479.555711694935</v>
      </c>
      <c r="H24" s="25">
        <f>+VLOOKUP(A24,'[2]2.6.1 LAB_2023_DEF'!$C:$H,6,0)</f>
        <v>68812</v>
      </c>
      <c r="I24" s="31">
        <f>+VLOOKUP(A24,'Consuntivo 2023'!A:F,6,0)</f>
        <v>72640.109999998196</v>
      </c>
      <c r="J24" s="29">
        <f t="shared" si="2"/>
        <v>1.406547498113619</v>
      </c>
      <c r="K24" s="3" t="s">
        <v>92</v>
      </c>
      <c r="L24" s="6">
        <v>490326.68999999994</v>
      </c>
      <c r="M24" s="28">
        <v>19</v>
      </c>
      <c r="N24" s="27">
        <f t="shared" si="4"/>
        <v>490326.68999999994</v>
      </c>
      <c r="O24" s="27"/>
      <c r="P24" s="27"/>
      <c r="Q24" s="27">
        <f t="shared" si="3"/>
        <v>9806.5337999999992</v>
      </c>
      <c r="R24" s="3">
        <v>510408</v>
      </c>
      <c r="S24" s="26">
        <f t="shared" si="5"/>
        <v>37330.509999999995</v>
      </c>
      <c r="T24" s="26">
        <f t="shared" si="6"/>
        <v>746.61019999999996</v>
      </c>
      <c r="U24" s="55">
        <f t="shared" si="7"/>
        <v>38077.120199999998</v>
      </c>
    </row>
    <row r="25" spans="1:21" ht="14.45" customHeight="1" x14ac:dyDescent="0.25">
      <c r="A25" s="3">
        <v>520322</v>
      </c>
      <c r="B25" t="s">
        <v>118</v>
      </c>
      <c r="C25" s="85" t="s">
        <v>7</v>
      </c>
      <c r="D25" s="32">
        <v>3.68</v>
      </c>
      <c r="E25" s="25">
        <f>+VLOOKUP(A25,[3]Calc_Var_2023_2024!$A:$X,24,0)</f>
        <v>199920</v>
      </c>
      <c r="F25" s="30">
        <f t="shared" si="0"/>
        <v>735705.59999999998</v>
      </c>
      <c r="G25" s="30">
        <f t="shared" si="1"/>
        <v>210999.86456428666</v>
      </c>
      <c r="H25" s="25">
        <f>+VLOOKUP(A25,'[2]2.6.1 LAB_2023_DEF'!$C:$H,6,0)</f>
        <v>562511</v>
      </c>
      <c r="I25" s="31">
        <f>+VLOOKUP(A25,'Consuntivo 2023'!A:F,6,0)</f>
        <v>585017.45400000806</v>
      </c>
      <c r="J25" s="29">
        <f t="shared" si="2"/>
        <v>0.36774663639719241</v>
      </c>
      <c r="K25" s="3">
        <v>460103</v>
      </c>
      <c r="L25" s="6">
        <v>356200.23</v>
      </c>
      <c r="M25" s="28">
        <v>20</v>
      </c>
      <c r="N25" s="27">
        <f t="shared" si="4"/>
        <v>356200.23</v>
      </c>
      <c r="O25" s="27"/>
      <c r="P25" s="27"/>
      <c r="Q25" s="27">
        <f t="shared" si="3"/>
        <v>7124.0046000000002</v>
      </c>
      <c r="R25" s="3">
        <v>520322</v>
      </c>
      <c r="S25" s="26">
        <f t="shared" si="5"/>
        <v>523135.23</v>
      </c>
      <c r="T25" s="26">
        <f t="shared" si="6"/>
        <v>-10462.704599999999</v>
      </c>
      <c r="U25" s="55">
        <f t="shared" si="7"/>
        <v>512672.52539999998</v>
      </c>
    </row>
    <row r="26" spans="1:21" ht="14.45" customHeight="1" x14ac:dyDescent="0.25">
      <c r="A26" s="3">
        <v>520323</v>
      </c>
      <c r="B26" t="s">
        <v>119</v>
      </c>
      <c r="C26" s="85" t="s">
        <v>6</v>
      </c>
      <c r="D26" s="32">
        <v>3.47</v>
      </c>
      <c r="E26" s="25">
        <f>+VLOOKUP(A26,[3]Calc_Var_2023_2024!$A:$X,24,0)</f>
        <v>199920</v>
      </c>
      <c r="F26" s="30">
        <f t="shared" si="0"/>
        <v>693722.4</v>
      </c>
      <c r="G26" s="30">
        <f t="shared" si="1"/>
        <v>198959.11142338987</v>
      </c>
      <c r="H26" s="25">
        <f>+VLOOKUP(A26,'[2]2.6.1 LAB_2023_DEF'!$C:$H,6,0)</f>
        <v>403462</v>
      </c>
      <c r="I26" s="31">
        <f>+VLOOKUP(A26,'Consuntivo 2023'!A:F,6,0)</f>
        <v>400769.05300001637</v>
      </c>
      <c r="J26" s="29">
        <f t="shared" si="2"/>
        <v>0.49478097290875395</v>
      </c>
      <c r="K26" s="3">
        <v>530372</v>
      </c>
      <c r="L26" s="6">
        <v>149378.46</v>
      </c>
      <c r="M26" s="28">
        <v>21</v>
      </c>
      <c r="N26" s="27">
        <f t="shared" si="4"/>
        <v>149378.46</v>
      </c>
      <c r="O26" s="27"/>
      <c r="P26" s="27"/>
      <c r="Q26" s="27">
        <f t="shared" si="3"/>
        <v>2987.5691999999999</v>
      </c>
      <c r="R26" s="3">
        <v>520323</v>
      </c>
      <c r="S26" s="26">
        <f t="shared" si="5"/>
        <v>375219.66</v>
      </c>
      <c r="T26" s="26">
        <f t="shared" si="6"/>
        <v>0</v>
      </c>
      <c r="U26" s="55">
        <f t="shared" si="7"/>
        <v>375219.66</v>
      </c>
    </row>
    <row r="27" spans="1:21" ht="14.45" customHeight="1" x14ac:dyDescent="0.25">
      <c r="A27" s="3">
        <v>520328</v>
      </c>
      <c r="B27" t="s">
        <v>120</v>
      </c>
      <c r="C27" s="86"/>
      <c r="D27" s="32"/>
      <c r="E27" s="25">
        <v>0</v>
      </c>
      <c r="F27" s="30">
        <f t="shared" si="0"/>
        <v>0</v>
      </c>
      <c r="G27" s="30">
        <f t="shared" si="1"/>
        <v>0</v>
      </c>
      <c r="H27" s="25">
        <f>+VLOOKUP(A27,'[2]2.6.1 LAB_2023_DEF'!$C:$H,6,0)</f>
        <v>0</v>
      </c>
      <c r="I27" s="31">
        <f>+VLOOKUP(A27,'Consuntivo 2023'!A:F,6,0)</f>
        <v>0</v>
      </c>
      <c r="J27" s="29" t="s">
        <v>74</v>
      </c>
      <c r="K27" s="3">
        <v>530379</v>
      </c>
      <c r="L27" s="6">
        <v>201915.09</v>
      </c>
      <c r="M27" s="28">
        <v>22</v>
      </c>
      <c r="N27" s="27">
        <f t="shared" si="4"/>
        <v>201915.09</v>
      </c>
      <c r="O27" s="27"/>
      <c r="P27" s="27"/>
      <c r="Q27" s="27">
        <f t="shared" si="3"/>
        <v>4038.3018000000002</v>
      </c>
      <c r="R27" s="3">
        <v>520328</v>
      </c>
      <c r="S27" s="26">
        <f t="shared" si="5"/>
        <v>0</v>
      </c>
      <c r="T27" s="26">
        <f t="shared" si="6"/>
        <v>0</v>
      </c>
      <c r="U27" s="55">
        <f t="shared" si="7"/>
        <v>0</v>
      </c>
    </row>
    <row r="28" spans="1:21" ht="14.45" customHeight="1" x14ac:dyDescent="0.25">
      <c r="A28" s="3">
        <v>520329</v>
      </c>
      <c r="B28" t="s">
        <v>121</v>
      </c>
      <c r="C28" s="86"/>
      <c r="D28" s="32"/>
      <c r="E28" s="25">
        <v>0</v>
      </c>
      <c r="F28" s="30">
        <f t="shared" si="0"/>
        <v>0</v>
      </c>
      <c r="G28" s="30">
        <f t="shared" si="1"/>
        <v>0</v>
      </c>
      <c r="H28" s="25">
        <f>+VLOOKUP(A28,'[2]2.6.1 LAB_2023_DEF'!$C:$H,6,0)</f>
        <v>0</v>
      </c>
      <c r="I28" s="31">
        <f>+VLOOKUP(A28,'Consuntivo 2023'!A:F,6,0)</f>
        <v>0</v>
      </c>
      <c r="J28" s="29" t="s">
        <v>74</v>
      </c>
      <c r="K28" s="3" t="s">
        <v>90</v>
      </c>
      <c r="L28" s="6">
        <v>1164532.7084393692</v>
      </c>
      <c r="M28" s="28">
        <v>23</v>
      </c>
      <c r="N28" s="27">
        <v>293458</v>
      </c>
      <c r="O28" s="27">
        <f>+L28-N28</f>
        <v>871074.70843936922</v>
      </c>
      <c r="P28" s="27"/>
      <c r="Q28" s="27">
        <f t="shared" si="3"/>
        <v>5869.16</v>
      </c>
      <c r="R28" s="3">
        <v>520329</v>
      </c>
      <c r="S28" s="26">
        <f t="shared" si="5"/>
        <v>0</v>
      </c>
      <c r="T28" s="26">
        <f t="shared" si="6"/>
        <v>0</v>
      </c>
      <c r="U28" s="55">
        <f t="shared" si="7"/>
        <v>0</v>
      </c>
    </row>
    <row r="29" spans="1:21" ht="14.45" customHeight="1" x14ac:dyDescent="0.25">
      <c r="A29" s="3">
        <v>520333</v>
      </c>
      <c r="B29" t="s">
        <v>122</v>
      </c>
      <c r="C29" s="85" t="s">
        <v>6</v>
      </c>
      <c r="D29" s="32">
        <v>3.47</v>
      </c>
      <c r="E29" s="25">
        <f>+VLOOKUP(A29,[3]Calc_Var_2023_2024!$A:$X,24,0)</f>
        <v>99960</v>
      </c>
      <c r="F29" s="30">
        <f t="shared" si="0"/>
        <v>346861.2</v>
      </c>
      <c r="G29" s="30">
        <f t="shared" si="1"/>
        <v>99479.555711694935</v>
      </c>
      <c r="H29" s="25">
        <f>+VLOOKUP(A29,'[2]2.6.1 LAB_2023_DEF'!$C:$H,6,0)</f>
        <v>89682</v>
      </c>
      <c r="I29" s="31">
        <f>+VLOOKUP(A29,'Consuntivo 2023'!A:F,6,0)</f>
        <v>108644.52900000066</v>
      </c>
      <c r="J29" s="29">
        <f t="shared" si="2"/>
        <v>1.0031896006377905</v>
      </c>
      <c r="K29" s="3" t="s">
        <v>143</v>
      </c>
      <c r="L29" s="6">
        <v>893396.37381498632</v>
      </c>
      <c r="M29" s="28" t="s">
        <v>74</v>
      </c>
      <c r="N29" s="27"/>
      <c r="O29" s="27">
        <f>+L29</f>
        <v>893396.37381498632</v>
      </c>
      <c r="P29" s="27"/>
      <c r="Q29" s="27">
        <f t="shared" si="3"/>
        <v>0</v>
      </c>
      <c r="R29" s="3">
        <v>520333</v>
      </c>
      <c r="S29" s="26">
        <f t="shared" si="5"/>
        <v>83404.259999999995</v>
      </c>
      <c r="T29" s="26">
        <f t="shared" si="6"/>
        <v>1668.0852</v>
      </c>
      <c r="U29" s="55">
        <f t="shared" si="7"/>
        <v>85072.345199999996</v>
      </c>
    </row>
    <row r="30" spans="1:21" ht="14.45" customHeight="1" x14ac:dyDescent="0.25">
      <c r="A30" s="3">
        <v>530372</v>
      </c>
      <c r="B30" t="s">
        <v>123</v>
      </c>
      <c r="C30" s="85" t="s">
        <v>6</v>
      </c>
      <c r="D30" s="32">
        <v>3.47</v>
      </c>
      <c r="E30" s="25">
        <f>+VLOOKUP(A30,[3]Calc_Var_2023_2024!$A:$X,24,0)</f>
        <v>124950</v>
      </c>
      <c r="F30" s="30">
        <f t="shared" si="0"/>
        <v>433576.5</v>
      </c>
      <c r="G30" s="30">
        <f t="shared" si="1"/>
        <v>124349.44463961867</v>
      </c>
      <c r="H30" s="25">
        <f>+VLOOKUP(A30,'[2]2.6.1 LAB_2023_DEF'!$C:$H,6,0)</f>
        <v>160622</v>
      </c>
      <c r="I30" s="31">
        <f>+VLOOKUP(A30,'Consuntivo 2023'!A:F,6,0)</f>
        <v>160837.74300001943</v>
      </c>
      <c r="J30" s="29">
        <f t="shared" si="2"/>
        <v>0.77365485008560553</v>
      </c>
      <c r="K30" s="3" t="s">
        <v>145</v>
      </c>
      <c r="L30" s="6">
        <v>368077.13499999995</v>
      </c>
      <c r="M30" s="28" t="s">
        <v>74</v>
      </c>
      <c r="N30" s="27"/>
      <c r="O30" s="27">
        <f t="shared" ref="O30:O36" si="8">+L30</f>
        <v>368077.13499999995</v>
      </c>
      <c r="P30" s="27"/>
      <c r="Q30" s="27">
        <f t="shared" si="3"/>
        <v>0</v>
      </c>
      <c r="R30" s="3">
        <v>530372</v>
      </c>
      <c r="S30" s="26">
        <f t="shared" si="5"/>
        <v>149378.46</v>
      </c>
      <c r="T30" s="26">
        <f t="shared" si="6"/>
        <v>2987.5691999999999</v>
      </c>
      <c r="U30" s="55">
        <f t="shared" si="7"/>
        <v>152366.02919999999</v>
      </c>
    </row>
    <row r="31" spans="1:21" ht="14.45" customHeight="1" x14ac:dyDescent="0.25">
      <c r="A31" s="3">
        <v>530379</v>
      </c>
      <c r="B31" t="s">
        <v>124</v>
      </c>
      <c r="C31" s="85" t="s">
        <v>6</v>
      </c>
      <c r="D31" s="32">
        <v>3.47</v>
      </c>
      <c r="E31" s="25">
        <f>+VLOOKUP(A31,[3]Calc_Var_2023_2024!$A:$X,24,0)</f>
        <v>149940</v>
      </c>
      <c r="F31" s="30">
        <f t="shared" si="0"/>
        <v>520291.80000000005</v>
      </c>
      <c r="G31" s="30">
        <f t="shared" si="1"/>
        <v>149219.3335675424</v>
      </c>
      <c r="H31" s="25">
        <f>+VLOOKUP(A31,'[2]2.6.1 LAB_2023_DEF'!$C:$H,6,0)</f>
        <v>217113</v>
      </c>
      <c r="I31" s="31">
        <f>+VLOOKUP(A31,'Consuntivo 2023'!A:F,6,0)</f>
        <v>224393.45800001867</v>
      </c>
      <c r="J31" s="29">
        <f t="shared" si="2"/>
        <v>0.67595538349989925</v>
      </c>
      <c r="K31" s="3">
        <v>470156</v>
      </c>
      <c r="L31" s="6">
        <v>28815.584999999985</v>
      </c>
      <c r="M31" s="28">
        <v>26</v>
      </c>
      <c r="N31" s="27"/>
      <c r="O31" s="27">
        <f t="shared" si="8"/>
        <v>28815.584999999985</v>
      </c>
      <c r="P31" s="27"/>
      <c r="Q31" s="27">
        <f t="shared" si="3"/>
        <v>0</v>
      </c>
      <c r="R31" s="3">
        <v>530379</v>
      </c>
      <c r="S31" s="26">
        <f t="shared" si="5"/>
        <v>201915.09</v>
      </c>
      <c r="T31" s="26">
        <f t="shared" si="6"/>
        <v>4038.3018000000002</v>
      </c>
      <c r="U31" s="55">
        <f t="shared" si="7"/>
        <v>205953.39179999998</v>
      </c>
    </row>
    <row r="32" spans="1:21" ht="14.45" customHeight="1" x14ac:dyDescent="0.25">
      <c r="A32" s="3" t="s">
        <v>83</v>
      </c>
      <c r="B32" t="s">
        <v>125</v>
      </c>
      <c r="C32" s="85" t="s">
        <v>7</v>
      </c>
      <c r="D32" s="32">
        <v>3.68</v>
      </c>
      <c r="E32" s="25">
        <f>+VLOOKUP(A32,[3]Calc_Var_2023_2024!$A:$X,24,0)</f>
        <v>400000</v>
      </c>
      <c r="F32" s="30">
        <f t="shared" si="0"/>
        <v>1472000</v>
      </c>
      <c r="G32" s="30">
        <f t="shared" si="1"/>
        <v>422168.59656720021</v>
      </c>
      <c r="H32" s="25">
        <f>+VLOOKUP(A32,'[2]2.6.1 LAB_2023_DEF'!$C:$H,6,0)</f>
        <v>1052095</v>
      </c>
      <c r="I32" s="31">
        <f>+VLOOKUP(A32,'Consuntivo 2023'!A:F,6,0)</f>
        <v>1081757.1540000138</v>
      </c>
      <c r="J32" s="29">
        <f t="shared" si="2"/>
        <v>0.39568682935771698</v>
      </c>
      <c r="K32" s="3">
        <v>490248</v>
      </c>
      <c r="L32" s="6">
        <v>141633.41999999998</v>
      </c>
      <c r="M32" s="28">
        <v>27</v>
      </c>
      <c r="N32" s="27"/>
      <c r="O32" s="27">
        <f t="shared" si="8"/>
        <v>141633.41999999998</v>
      </c>
      <c r="P32" s="27"/>
      <c r="Q32" s="27">
        <f t="shared" si="3"/>
        <v>0</v>
      </c>
      <c r="R32" s="3" t="s">
        <v>83</v>
      </c>
      <c r="S32" s="26">
        <f t="shared" si="5"/>
        <v>978448.31</v>
      </c>
      <c r="T32" s="26">
        <f t="shared" si="6"/>
        <v>-19568.966200000003</v>
      </c>
      <c r="U32" s="55">
        <f t="shared" si="7"/>
        <v>958879.34380000003</v>
      </c>
    </row>
    <row r="33" spans="1:21" ht="14.45" customHeight="1" x14ac:dyDescent="0.25">
      <c r="A33" s="3" t="s">
        <v>84</v>
      </c>
      <c r="B33" s="82" t="s">
        <v>150</v>
      </c>
      <c r="C33" s="85" t="s">
        <v>7</v>
      </c>
      <c r="D33" s="32">
        <v>3.68</v>
      </c>
      <c r="E33" s="25">
        <f>+VLOOKUP(A33,[3]Calc_Var_2023_2024!$A:$X,24,0)</f>
        <v>11000000</v>
      </c>
      <c r="F33" s="30">
        <f t="shared" si="0"/>
        <v>40480000</v>
      </c>
      <c r="G33" s="30">
        <f t="shared" si="1"/>
        <v>11609636.405598007</v>
      </c>
      <c r="H33" s="25">
        <f>+VLOOKUP(A33,'[2]2.6.1 LAB_2023_DEF'!$C:$H,6,0)</f>
        <v>2130629.9033324225</v>
      </c>
      <c r="I33" s="31">
        <f>+VLOOKUP(A33,'Consuntivo 2023'!A:F,6,0)</f>
        <v>2205207.5803299998</v>
      </c>
      <c r="J33" s="29">
        <f t="shared" si="2"/>
        <v>5.3551990587024978</v>
      </c>
      <c r="K33" s="3" t="s">
        <v>86</v>
      </c>
      <c r="L33" s="6">
        <v>2764541.8777499995</v>
      </c>
      <c r="M33" s="28">
        <v>28</v>
      </c>
      <c r="N33" s="27"/>
      <c r="O33" s="27">
        <f t="shared" si="8"/>
        <v>2764541.8777499995</v>
      </c>
      <c r="P33" s="27"/>
      <c r="Q33" s="27">
        <f t="shared" si="3"/>
        <v>0</v>
      </c>
      <c r="R33" s="3" t="s">
        <v>84</v>
      </c>
      <c r="S33" s="26">
        <f t="shared" si="5"/>
        <v>4755463.2086991537</v>
      </c>
      <c r="T33" s="26">
        <f t="shared" si="6"/>
        <v>95109.264173983072</v>
      </c>
      <c r="U33" s="55">
        <f t="shared" si="7"/>
        <v>4850572.4728731364</v>
      </c>
    </row>
    <row r="34" spans="1:21" ht="14.45" customHeight="1" x14ac:dyDescent="0.25">
      <c r="A34" s="3" t="s">
        <v>85</v>
      </c>
      <c r="B34" t="s">
        <v>127</v>
      </c>
      <c r="C34" s="85" t="s">
        <v>7</v>
      </c>
      <c r="D34" s="32">
        <v>3.68</v>
      </c>
      <c r="E34" s="25">
        <f>+VLOOKUP(A34,[3]Calc_Var_2023_2024!$A:$X,24,0)</f>
        <v>400000</v>
      </c>
      <c r="F34" s="30">
        <f t="shared" si="0"/>
        <v>1472000</v>
      </c>
      <c r="G34" s="30">
        <f t="shared" si="1"/>
        <v>422168.59656720021</v>
      </c>
      <c r="H34" s="25">
        <f>+VLOOKUP(A34,'[2]2.6.1 LAB_2023_DEF'!$C:$H,6,0)</f>
        <v>1632475.7058308171</v>
      </c>
      <c r="I34" s="31">
        <f>+VLOOKUP(A34,'Consuntivo 2023'!A:F,6,0)</f>
        <v>1591862.8909999919</v>
      </c>
      <c r="J34" s="29">
        <f t="shared" si="2"/>
        <v>0.26186368700988677</v>
      </c>
      <c r="K34" s="3" t="s">
        <v>88</v>
      </c>
      <c r="L34" s="6">
        <v>145238.33250000002</v>
      </c>
      <c r="M34" s="28">
        <v>29</v>
      </c>
      <c r="N34" s="27"/>
      <c r="O34" s="27">
        <f t="shared" si="8"/>
        <v>145238.33250000002</v>
      </c>
      <c r="P34" s="27"/>
      <c r="Q34" s="27">
        <f t="shared" si="3"/>
        <v>0</v>
      </c>
      <c r="R34" s="3" t="s">
        <v>85</v>
      </c>
      <c r="S34" s="26">
        <f t="shared" si="5"/>
        <v>1528879</v>
      </c>
      <c r="T34" s="26">
        <f t="shared" si="6"/>
        <v>-30577.58</v>
      </c>
      <c r="U34" s="55">
        <f t="shared" si="7"/>
        <v>1498301.42</v>
      </c>
    </row>
    <row r="35" spans="1:21" ht="14.45" customHeight="1" x14ac:dyDescent="0.25">
      <c r="A35" s="3" t="s">
        <v>86</v>
      </c>
      <c r="B35" t="s">
        <v>128</v>
      </c>
      <c r="C35" s="85" t="s">
        <v>7</v>
      </c>
      <c r="D35" s="32">
        <v>3.68</v>
      </c>
      <c r="E35" s="25">
        <f>+VLOOKUP(A35,[3]Calc_Var_2023_2024!$A:$X,24,0)</f>
        <v>1600000</v>
      </c>
      <c r="F35" s="30">
        <f t="shared" si="0"/>
        <v>5888000</v>
      </c>
      <c r="G35" s="30">
        <f t="shared" si="1"/>
        <v>1688674.3862688008</v>
      </c>
      <c r="H35" s="25">
        <f>+VLOOKUP(A35,'[2]2.6.1 LAB_2023_DEF'!$C:$H,6,0)</f>
        <v>2918485.6749999998</v>
      </c>
      <c r="I35" s="31">
        <f>+VLOOKUP(A35,'Consuntivo 2023'!A:F,6,0)</f>
        <v>3156460.8033800009</v>
      </c>
      <c r="J35" s="29">
        <f t="shared" si="2"/>
        <v>0.55594708275326832</v>
      </c>
      <c r="K35" s="3">
        <v>520323</v>
      </c>
      <c r="L35" s="6">
        <v>375219.66</v>
      </c>
      <c r="M35" s="28">
        <v>30</v>
      </c>
      <c r="N35" s="27"/>
      <c r="O35" s="27">
        <f t="shared" si="8"/>
        <v>375219.66</v>
      </c>
      <c r="P35" s="27"/>
      <c r="Q35" s="27">
        <f t="shared" si="3"/>
        <v>0</v>
      </c>
      <c r="R35" s="3" t="s">
        <v>86</v>
      </c>
      <c r="S35" s="26">
        <f t="shared" si="5"/>
        <v>2764541.8777499995</v>
      </c>
      <c r="T35" s="26">
        <f t="shared" si="6"/>
        <v>0</v>
      </c>
      <c r="U35" s="55">
        <f t="shared" si="7"/>
        <v>2764541.8777499995</v>
      </c>
    </row>
    <row r="36" spans="1:21" ht="14.45" customHeight="1" x14ac:dyDescent="0.25">
      <c r="A36" s="3" t="s">
        <v>87</v>
      </c>
      <c r="B36" t="s">
        <v>129</v>
      </c>
      <c r="C36" s="85" t="s">
        <v>6</v>
      </c>
      <c r="D36" s="32">
        <v>3.47</v>
      </c>
      <c r="E36" s="25">
        <f>+VLOOKUP(A36,[3]Calc_Var_2023_2024!$A:$X,24,0)</f>
        <v>400000</v>
      </c>
      <c r="F36" s="30">
        <f t="shared" si="0"/>
        <v>1388000</v>
      </c>
      <c r="G36" s="30">
        <f t="shared" si="1"/>
        <v>398077.45382831106</v>
      </c>
      <c r="H36" s="25">
        <f>+VLOOKUP(A36,'[2]2.6.1 LAB_2023_DEF'!$C:$H,6,0)</f>
        <v>413543</v>
      </c>
      <c r="I36" s="31">
        <f>+VLOOKUP(A36,'Consuntivo 2023'!A:F,6,0)</f>
        <v>450508.53200001654</v>
      </c>
      <c r="J36" s="29">
        <f t="shared" si="2"/>
        <v>0.92142063079706094</v>
      </c>
      <c r="K36" s="3" t="s">
        <v>95</v>
      </c>
      <c r="L36" s="6">
        <v>416735.79</v>
      </c>
      <c r="M36" s="28">
        <v>31</v>
      </c>
      <c r="N36" s="27"/>
      <c r="O36" s="27">
        <f t="shared" si="8"/>
        <v>416735.79</v>
      </c>
      <c r="P36" s="27"/>
      <c r="Q36" s="27">
        <f t="shared" si="3"/>
        <v>0</v>
      </c>
      <c r="R36" s="3" t="s">
        <v>87</v>
      </c>
      <c r="S36" s="26">
        <f t="shared" si="5"/>
        <v>384594.99</v>
      </c>
      <c r="T36" s="26">
        <f t="shared" si="6"/>
        <v>7691.8998000000001</v>
      </c>
      <c r="U36" s="55">
        <f t="shared" si="7"/>
        <v>392286.8898</v>
      </c>
    </row>
    <row r="37" spans="1:21" ht="14.45" customHeight="1" x14ac:dyDescent="0.25">
      <c r="A37" s="3" t="s">
        <v>88</v>
      </c>
      <c r="B37" t="s">
        <v>130</v>
      </c>
      <c r="C37" s="85" t="s">
        <v>6</v>
      </c>
      <c r="D37" s="32">
        <v>3.47</v>
      </c>
      <c r="E37" s="25">
        <f>+VLOOKUP(A37,[3]Calc_Var_2023_2024!$A:$X,24,0)</f>
        <v>299880</v>
      </c>
      <c r="F37" s="30">
        <f t="shared" si="0"/>
        <v>1040583.6000000001</v>
      </c>
      <c r="G37" s="30">
        <f t="shared" si="1"/>
        <v>298438.6671350848</v>
      </c>
      <c r="H37" s="25">
        <f>+VLOOKUP(A37,'[2]2.6.1 LAB_2023_DEF'!$C:$H,6,0)</f>
        <v>624681</v>
      </c>
      <c r="I37" s="31">
        <f>+VLOOKUP(A37,'Consuntivo 2023'!A:F,6,0)</f>
        <v>564075.38600005105</v>
      </c>
      <c r="J37" s="29">
        <f t="shared" si="2"/>
        <v>0.50210231574742847</v>
      </c>
      <c r="K37" s="3" t="s">
        <v>96</v>
      </c>
      <c r="L37" s="6">
        <v>613520.15370000002</v>
      </c>
      <c r="M37" s="28">
        <v>32</v>
      </c>
      <c r="N37" s="27"/>
      <c r="O37" s="27">
        <f>+L37</f>
        <v>613520.15370000002</v>
      </c>
      <c r="P37" s="27"/>
      <c r="Q37" s="27">
        <f t="shared" si="3"/>
        <v>0</v>
      </c>
      <c r="R37" s="3" t="s">
        <v>88</v>
      </c>
      <c r="S37" s="26">
        <f t="shared" si="5"/>
        <v>145238.33250000002</v>
      </c>
      <c r="T37" s="26">
        <f t="shared" si="6"/>
        <v>0</v>
      </c>
      <c r="U37" s="55">
        <f t="shared" si="7"/>
        <v>145238.33250000002</v>
      </c>
    </row>
    <row r="38" spans="1:21" ht="14.45" customHeight="1" x14ac:dyDescent="0.25">
      <c r="A38" s="3" t="s">
        <v>89</v>
      </c>
      <c r="B38" t="s">
        <v>131</v>
      </c>
      <c r="C38" s="85" t="s">
        <v>7</v>
      </c>
      <c r="D38" s="32">
        <v>3.68</v>
      </c>
      <c r="E38" s="25">
        <f>+VLOOKUP(A38,[3]Calc_Var_2023_2024!$A:$X,24,0)</f>
        <v>240000</v>
      </c>
      <c r="F38" s="30">
        <f t="shared" si="0"/>
        <v>883200</v>
      </c>
      <c r="G38" s="30">
        <f t="shared" si="1"/>
        <v>253301.15794032012</v>
      </c>
      <c r="H38" s="25">
        <f>+VLOOKUP(A38,'[2]2.6.1 LAB_2023_DEF'!$C:$H,6,0)</f>
        <v>656986.13200000382</v>
      </c>
      <c r="I38" s="31">
        <f>+VLOOKUP(A38,'Consuntivo 2023'!A:F,6,0)</f>
        <v>643307.42900000606</v>
      </c>
      <c r="J38" s="29">
        <f t="shared" si="2"/>
        <v>0.38960610978572424</v>
      </c>
      <c r="K38" s="3" t="s">
        <v>91</v>
      </c>
      <c r="L38" s="6">
        <v>3545429.34</v>
      </c>
      <c r="M38" s="28">
        <v>33</v>
      </c>
      <c r="N38" s="27"/>
      <c r="O38" s="27">
        <v>992833</v>
      </c>
      <c r="P38" s="27">
        <f>+L38-O38</f>
        <v>2552596.34</v>
      </c>
      <c r="Q38" s="27">
        <f t="shared" si="3"/>
        <v>-51051.926800000001</v>
      </c>
      <c r="R38" s="3" t="s">
        <v>89</v>
      </c>
      <c r="S38" s="26">
        <f t="shared" si="5"/>
        <v>610997.1</v>
      </c>
      <c r="T38" s="26">
        <f t="shared" si="6"/>
        <v>-12219.941999999999</v>
      </c>
      <c r="U38" s="55">
        <f t="shared" si="7"/>
        <v>598777.15799999994</v>
      </c>
    </row>
    <row r="39" spans="1:21" ht="14.45" customHeight="1" x14ac:dyDescent="0.25">
      <c r="A39" s="3" t="s">
        <v>132</v>
      </c>
      <c r="B39" t="s">
        <v>133</v>
      </c>
      <c r="C39" s="86"/>
      <c r="D39" s="32">
        <v>3.59</v>
      </c>
      <c r="E39" s="25">
        <v>0</v>
      </c>
      <c r="F39" s="30">
        <f t="shared" si="0"/>
        <v>0</v>
      </c>
      <c r="G39" s="30">
        <f t="shared" si="1"/>
        <v>0</v>
      </c>
      <c r="H39" s="25">
        <f>+VLOOKUP(A39,'[2]2.6.1 LAB_2023_DEF'!$C:$H,6,0)</f>
        <v>0</v>
      </c>
      <c r="I39" s="31">
        <f>+VLOOKUP(A39,'Consuntivo 2023'!A:F,6,0)</f>
        <v>0</v>
      </c>
      <c r="J39" s="29" t="s">
        <v>74</v>
      </c>
      <c r="K39" s="3" t="s">
        <v>83</v>
      </c>
      <c r="L39" s="6">
        <v>978448.31</v>
      </c>
      <c r="M39" s="28">
        <v>34</v>
      </c>
      <c r="N39" s="27"/>
      <c r="O39" s="27"/>
      <c r="P39" s="27">
        <f>+L39</f>
        <v>978448.31</v>
      </c>
      <c r="Q39" s="27">
        <f t="shared" si="3"/>
        <v>-19568.966200000003</v>
      </c>
      <c r="R39" s="3" t="s">
        <v>132</v>
      </c>
      <c r="S39" s="26">
        <f t="shared" si="5"/>
        <v>0</v>
      </c>
      <c r="T39" s="26">
        <f t="shared" si="6"/>
        <v>0</v>
      </c>
      <c r="U39" s="55">
        <f t="shared" si="7"/>
        <v>0</v>
      </c>
    </row>
    <row r="40" spans="1:21" ht="14.45" customHeight="1" x14ac:dyDescent="0.25">
      <c r="A40" s="3" t="s">
        <v>90</v>
      </c>
      <c r="B40" t="s">
        <v>134</v>
      </c>
      <c r="C40" s="85" t="s">
        <v>6</v>
      </c>
      <c r="D40" s="32">
        <v>3.47</v>
      </c>
      <c r="E40" s="25">
        <f>+VLOOKUP(A40,[3]Calc_Var_2023_2024!$A:$X,24,0)</f>
        <v>850680</v>
      </c>
      <c r="F40" s="30">
        <f t="shared" si="0"/>
        <v>2951859.6</v>
      </c>
      <c r="G40" s="30">
        <f t="shared" si="1"/>
        <v>846591.32105666923</v>
      </c>
      <c r="H40" s="25">
        <f>+VLOOKUP(A40,'[2]2.6.1 LAB_2023_DEF'!$C:$H,6,0)</f>
        <v>1252185.7079993219</v>
      </c>
      <c r="I40" s="31">
        <f>+VLOOKUP(A40,'Consuntivo 2023'!A:F,6,0)</f>
        <v>1278757.3689995741</v>
      </c>
      <c r="J40" s="29">
        <f t="shared" si="2"/>
        <v>0.66899277881865893</v>
      </c>
      <c r="K40" s="3" t="s">
        <v>89</v>
      </c>
      <c r="L40" s="6">
        <v>610997.1</v>
      </c>
      <c r="M40" s="28">
        <v>35</v>
      </c>
      <c r="N40" s="27"/>
      <c r="O40" s="27"/>
      <c r="P40" s="27">
        <f t="shared" ref="P40:P50" si="9">+L40</f>
        <v>610997.1</v>
      </c>
      <c r="Q40" s="27">
        <f t="shared" si="3"/>
        <v>-12219.941999999999</v>
      </c>
      <c r="R40" s="3" t="s">
        <v>90</v>
      </c>
      <c r="S40" s="26">
        <f t="shared" si="5"/>
        <v>1164532.7084393692</v>
      </c>
      <c r="T40" s="26">
        <f t="shared" si="6"/>
        <v>5869.16</v>
      </c>
      <c r="U40" s="55">
        <f t="shared" si="7"/>
        <v>1170401.8684393691</v>
      </c>
    </row>
    <row r="41" spans="1:21" ht="14.45" customHeight="1" x14ac:dyDescent="0.25">
      <c r="A41" s="3" t="s">
        <v>91</v>
      </c>
      <c r="B41" t="s">
        <v>135</v>
      </c>
      <c r="C41" s="85" t="s">
        <v>6</v>
      </c>
      <c r="D41" s="32">
        <v>3.47</v>
      </c>
      <c r="E41" s="25">
        <f>+VLOOKUP(A41,[3]Calc_Var_2023_2024!$A:$X,24,0)</f>
        <v>1600000</v>
      </c>
      <c r="F41" s="30">
        <f t="shared" si="0"/>
        <v>5552000</v>
      </c>
      <c r="G41" s="30">
        <f t="shared" si="1"/>
        <v>1592309.8153132442</v>
      </c>
      <c r="H41" s="25">
        <f>+VLOOKUP(A41,'[2]2.6.1 LAB_2023_DEF'!$C:$H,6,0)</f>
        <v>3597500.17</v>
      </c>
      <c r="I41" s="31">
        <f>+VLOOKUP(A41,'Consuntivo 2023'!A:F,6,0)</f>
        <v>3787551.0030000024</v>
      </c>
      <c r="J41" s="29">
        <f t="shared" si="2"/>
        <v>0.4312251270877534</v>
      </c>
      <c r="K41" s="3">
        <v>490242</v>
      </c>
      <c r="L41" s="6">
        <v>15736.52</v>
      </c>
      <c r="M41" s="28">
        <v>36</v>
      </c>
      <c r="N41" s="27"/>
      <c r="O41" s="27"/>
      <c r="P41" s="27">
        <f t="shared" si="9"/>
        <v>15736.52</v>
      </c>
      <c r="Q41" s="27">
        <f t="shared" si="3"/>
        <v>-314.73040000000003</v>
      </c>
      <c r="R41" s="3" t="s">
        <v>91</v>
      </c>
      <c r="S41" s="26">
        <f t="shared" si="5"/>
        <v>3545429.34</v>
      </c>
      <c r="T41" s="26">
        <f t="shared" si="6"/>
        <v>-51051.926800000001</v>
      </c>
      <c r="U41" s="55">
        <f t="shared" si="7"/>
        <v>3494377.4131999998</v>
      </c>
    </row>
    <row r="42" spans="1:21" ht="14.45" customHeight="1" x14ac:dyDescent="0.25">
      <c r="A42" s="3" t="s">
        <v>92</v>
      </c>
      <c r="B42" t="s">
        <v>136</v>
      </c>
      <c r="C42" s="85" t="s">
        <v>6</v>
      </c>
      <c r="D42" s="32">
        <v>3.47</v>
      </c>
      <c r="E42" s="25">
        <f>+VLOOKUP(A42,[3]Calc_Var_2023_2024!$A:$X,24,0)</f>
        <v>499800</v>
      </c>
      <c r="F42" s="30">
        <f t="shared" si="0"/>
        <v>1734306</v>
      </c>
      <c r="G42" s="30">
        <f t="shared" si="1"/>
        <v>497397.77855847467</v>
      </c>
      <c r="H42" s="25">
        <f>+VLOOKUP(A42,'[2]2.6.1 LAB_2023_DEF'!$C:$H,6,0)</f>
        <v>527233</v>
      </c>
      <c r="I42" s="31">
        <f>+VLOOKUP(A42,'Consuntivo 2023'!A:F,6,0)</f>
        <v>580078.82400000328</v>
      </c>
      <c r="J42" s="29">
        <f t="shared" si="2"/>
        <v>0.89838791165743603</v>
      </c>
      <c r="K42" s="3">
        <v>520322</v>
      </c>
      <c r="L42" s="6">
        <v>523135.23</v>
      </c>
      <c r="M42" s="28">
        <v>37</v>
      </c>
      <c r="N42" s="27"/>
      <c r="O42" s="27"/>
      <c r="P42" s="27">
        <f t="shared" si="9"/>
        <v>523135.23</v>
      </c>
      <c r="Q42" s="27">
        <f t="shared" si="3"/>
        <v>-10462.704599999999</v>
      </c>
      <c r="R42" s="3" t="s">
        <v>92</v>
      </c>
      <c r="S42" s="26">
        <f t="shared" si="5"/>
        <v>490326.68999999994</v>
      </c>
      <c r="T42" s="26">
        <f t="shared" si="6"/>
        <v>9806.5337999999992</v>
      </c>
      <c r="U42" s="55">
        <f t="shared" si="7"/>
        <v>500133.22379999992</v>
      </c>
    </row>
    <row r="43" spans="1:21" ht="14.45" customHeight="1" x14ac:dyDescent="0.25">
      <c r="A43" s="3" t="s">
        <v>93</v>
      </c>
      <c r="B43" t="s">
        <v>137</v>
      </c>
      <c r="C43" s="85" t="s">
        <v>6</v>
      </c>
      <c r="D43" s="32">
        <v>3.47</v>
      </c>
      <c r="E43" s="25">
        <f>+VLOOKUP(A43,[3]Calc_Var_2023_2024!$A:$X,24,0)</f>
        <v>500000</v>
      </c>
      <c r="F43" s="30">
        <f t="shared" si="0"/>
        <v>1735000</v>
      </c>
      <c r="G43" s="30">
        <f t="shared" si="1"/>
        <v>497596.81728538888</v>
      </c>
      <c r="H43" s="25">
        <f>+VLOOKUP(A43,'[2]2.6.1 LAB_2023_DEF'!$C:$H,6,0)</f>
        <v>1447513.6173361712</v>
      </c>
      <c r="I43" s="31">
        <f>+VLOOKUP(A43,'Consuntivo 2023'!A:F,6,0)</f>
        <v>1392064.7599999676</v>
      </c>
      <c r="J43" s="29">
        <f t="shared" si="2"/>
        <v>0.35047232452318761</v>
      </c>
      <c r="K43" s="3" t="s">
        <v>93</v>
      </c>
      <c r="L43" s="6">
        <v>1346187.4</v>
      </c>
      <c r="M43" s="28">
        <v>38</v>
      </c>
      <c r="N43" s="27"/>
      <c r="O43" s="27"/>
      <c r="P43" s="27">
        <f t="shared" si="9"/>
        <v>1346187.4</v>
      </c>
      <c r="Q43" s="27">
        <f t="shared" si="3"/>
        <v>-26923.748</v>
      </c>
      <c r="R43" s="3" t="s">
        <v>93</v>
      </c>
      <c r="S43" s="26">
        <f t="shared" si="5"/>
        <v>1346187.4</v>
      </c>
      <c r="T43" s="26">
        <f t="shared" si="6"/>
        <v>-26923.748</v>
      </c>
      <c r="U43" s="55">
        <f t="shared" si="7"/>
        <v>1319263.652</v>
      </c>
    </row>
    <row r="44" spans="1:21" ht="14.45" customHeight="1" x14ac:dyDescent="0.25">
      <c r="A44" s="3" t="s">
        <v>138</v>
      </c>
      <c r="B44" t="s">
        <v>139</v>
      </c>
      <c r="C44" s="90"/>
      <c r="D44" s="32">
        <v>3.59</v>
      </c>
      <c r="E44" s="25">
        <v>0</v>
      </c>
      <c r="F44" s="30">
        <f t="shared" si="0"/>
        <v>0</v>
      </c>
      <c r="G44" s="30">
        <f t="shared" si="1"/>
        <v>0</v>
      </c>
      <c r="H44" s="25">
        <v>0</v>
      </c>
      <c r="I44" s="31">
        <v>0</v>
      </c>
      <c r="J44" s="29" t="s">
        <v>74</v>
      </c>
      <c r="K44" s="3">
        <v>500236</v>
      </c>
      <c r="L44" s="6">
        <v>55106.05</v>
      </c>
      <c r="M44" s="28">
        <v>39</v>
      </c>
      <c r="N44" s="27"/>
      <c r="O44" s="27"/>
      <c r="P44" s="27">
        <f t="shared" si="9"/>
        <v>55106.05</v>
      </c>
      <c r="Q44" s="27">
        <f t="shared" si="3"/>
        <v>-1102.1210000000001</v>
      </c>
      <c r="R44" s="3" t="s">
        <v>138</v>
      </c>
      <c r="S44" s="26">
        <f t="shared" si="5"/>
        <v>0</v>
      </c>
      <c r="T44" s="26">
        <f t="shared" si="6"/>
        <v>0</v>
      </c>
      <c r="U44" s="55">
        <f t="shared" si="7"/>
        <v>0</v>
      </c>
    </row>
    <row r="45" spans="1:21" ht="14.45" customHeight="1" x14ac:dyDescent="0.25">
      <c r="A45" s="3" t="s">
        <v>94</v>
      </c>
      <c r="B45" t="s">
        <v>140</v>
      </c>
      <c r="C45" s="85" t="s">
        <v>6</v>
      </c>
      <c r="D45" s="32">
        <v>3.47</v>
      </c>
      <c r="E45" s="25">
        <f>+VLOOKUP(A45,[3]Calc_Var_2023_2024!$A:$X,24,0)</f>
        <v>355856</v>
      </c>
      <c r="F45" s="30">
        <f t="shared" si="0"/>
        <v>1234820.32</v>
      </c>
      <c r="G45" s="30">
        <f t="shared" si="1"/>
        <v>354145.62602381868</v>
      </c>
      <c r="H45" s="25">
        <f>+VLOOKUP(A45,'[2]2.6.1 LAB_2023_DEF'!$C:$H,6,0)</f>
        <v>159696.46</v>
      </c>
      <c r="I45" s="31">
        <f>+VLOOKUP(A45,'Consuntivo 2023'!A:F,6,0)</f>
        <v>159275.50300001405</v>
      </c>
      <c r="J45" s="29">
        <f t="shared" si="2"/>
        <v>2.2205439167316601</v>
      </c>
      <c r="K45" s="3" t="s">
        <v>85</v>
      </c>
      <c r="L45" s="6">
        <v>1528879</v>
      </c>
      <c r="M45" s="28">
        <v>40</v>
      </c>
      <c r="N45" s="27"/>
      <c r="O45" s="27"/>
      <c r="P45" s="27">
        <f t="shared" si="9"/>
        <v>1528879</v>
      </c>
      <c r="Q45" s="27">
        <f t="shared" si="3"/>
        <v>-30577.58</v>
      </c>
      <c r="R45" s="3" t="s">
        <v>94</v>
      </c>
      <c r="S45" s="26">
        <f t="shared" si="5"/>
        <v>148517.70779999997</v>
      </c>
      <c r="T45" s="26">
        <f t="shared" si="6"/>
        <v>2970.3541559999994</v>
      </c>
      <c r="U45" s="55">
        <f t="shared" si="7"/>
        <v>151488.06195599996</v>
      </c>
    </row>
    <row r="46" spans="1:21" ht="14.45" customHeight="1" x14ac:dyDescent="0.25">
      <c r="A46" s="3" t="s">
        <v>95</v>
      </c>
      <c r="B46" t="s">
        <v>141</v>
      </c>
      <c r="C46" s="85" t="s">
        <v>7</v>
      </c>
      <c r="D46" s="32">
        <v>3.68</v>
      </c>
      <c r="E46" s="25">
        <f>+VLOOKUP(A46,[3]Calc_Var_2023_2024!$A:$X,24,0)</f>
        <v>199920</v>
      </c>
      <c r="F46" s="30">
        <f t="shared" si="0"/>
        <v>735705.59999999998</v>
      </c>
      <c r="G46" s="30">
        <f t="shared" si="1"/>
        <v>210999.86456428666</v>
      </c>
      <c r="H46" s="25">
        <f>+VLOOKUP(A46,'[2]2.6.1 LAB_2023_DEF'!$C:$H,6,0)</f>
        <v>448103</v>
      </c>
      <c r="I46" s="31">
        <f>+VLOOKUP(A46,'Consuntivo 2023'!A:F,6,0)</f>
        <v>433299.05200002302</v>
      </c>
      <c r="J46" s="29">
        <f t="shared" si="2"/>
        <v>0.47878233114047974</v>
      </c>
      <c r="K46" s="3" t="s">
        <v>138</v>
      </c>
      <c r="L46" s="6">
        <v>0</v>
      </c>
      <c r="M46" s="28" t="s">
        <v>74</v>
      </c>
      <c r="N46" s="27"/>
      <c r="O46" s="27"/>
      <c r="P46" s="27">
        <f t="shared" si="9"/>
        <v>0</v>
      </c>
      <c r="Q46" s="27">
        <f t="shared" si="3"/>
        <v>0</v>
      </c>
      <c r="R46" s="3" t="s">
        <v>95</v>
      </c>
      <c r="S46" s="26">
        <f t="shared" si="5"/>
        <v>416735.79</v>
      </c>
      <c r="T46" s="26">
        <f t="shared" si="6"/>
        <v>0</v>
      </c>
      <c r="U46" s="55">
        <f t="shared" si="7"/>
        <v>416735.79</v>
      </c>
    </row>
    <row r="47" spans="1:21" ht="14.45" customHeight="1" x14ac:dyDescent="0.25">
      <c r="A47" s="3" t="s">
        <v>96</v>
      </c>
      <c r="B47" t="s">
        <v>142</v>
      </c>
      <c r="C47" s="85" t="s">
        <v>7</v>
      </c>
      <c r="D47" s="32">
        <v>3.68</v>
      </c>
      <c r="E47" s="25">
        <f>+VLOOKUP(A47,[3]Calc_Var_2023_2024!$A:$X,24,0)</f>
        <v>400000</v>
      </c>
      <c r="F47" s="30">
        <f t="shared" si="0"/>
        <v>1472000</v>
      </c>
      <c r="G47" s="30">
        <f t="shared" si="1"/>
        <v>422168.59656720021</v>
      </c>
      <c r="H47" s="25">
        <f>+VLOOKUP(A47,'[2]2.6.1 LAB_2023_DEF'!$C:$H,6,0)</f>
        <v>659699.09000000008</v>
      </c>
      <c r="I47" s="31">
        <f>+VLOOKUP(A47,'Consuntivo 2023'!A:F,6,0)</f>
        <v>1235508.2170000409</v>
      </c>
      <c r="J47" s="29">
        <f t="shared" si="2"/>
        <v>0.44551178650261619</v>
      </c>
      <c r="K47" s="3" t="s">
        <v>132</v>
      </c>
      <c r="L47" s="6">
        <v>0</v>
      </c>
      <c r="M47" s="28" t="s">
        <v>74</v>
      </c>
      <c r="N47" s="27"/>
      <c r="O47" s="27"/>
      <c r="P47" s="27">
        <f t="shared" si="9"/>
        <v>0</v>
      </c>
      <c r="Q47" s="27">
        <f t="shared" si="3"/>
        <v>0</v>
      </c>
      <c r="R47" s="3" t="s">
        <v>96</v>
      </c>
      <c r="S47" s="26">
        <f>VLOOKUP(R47,$K$6:$Q$50,2,FALSE)</f>
        <v>613520.15370000002</v>
      </c>
      <c r="T47" s="26">
        <f>VLOOKUP(R47,$K$6:$Q$50,7,FALSE)</f>
        <v>0</v>
      </c>
      <c r="U47" s="55">
        <f>T47+S47</f>
        <v>613520.15370000002</v>
      </c>
    </row>
    <row r="48" spans="1:21" ht="14.45" customHeight="1" x14ac:dyDescent="0.25">
      <c r="A48" s="3" t="s">
        <v>143</v>
      </c>
      <c r="B48" s="82" t="s">
        <v>144</v>
      </c>
      <c r="C48" s="85" t="s">
        <v>6</v>
      </c>
      <c r="D48" s="32">
        <v>3.47</v>
      </c>
      <c r="E48" s="25">
        <v>850680</v>
      </c>
      <c r="F48" s="30">
        <f t="shared" si="0"/>
        <v>2951859.6</v>
      </c>
      <c r="G48" s="30">
        <f t="shared" si="1"/>
        <v>846591.32105666923</v>
      </c>
      <c r="H48" s="25">
        <f>+VLOOKUP(A48,'[2]2.6.1 LAB_2023_DEF'!$C:$H,6,0)</f>
        <v>0</v>
      </c>
      <c r="I48" s="31">
        <v>0</v>
      </c>
      <c r="J48" s="29" t="s">
        <v>74</v>
      </c>
      <c r="K48" s="3">
        <v>520329</v>
      </c>
      <c r="L48" s="6">
        <v>0</v>
      </c>
      <c r="M48" s="28" t="s">
        <v>74</v>
      </c>
      <c r="N48" s="27"/>
      <c r="O48" s="27"/>
      <c r="P48" s="27">
        <f t="shared" si="9"/>
        <v>0</v>
      </c>
      <c r="Q48" s="27">
        <f t="shared" si="3"/>
        <v>0</v>
      </c>
      <c r="R48" s="3" t="s">
        <v>143</v>
      </c>
      <c r="S48" s="26">
        <f t="shared" si="5"/>
        <v>893396.37381498632</v>
      </c>
      <c r="T48" s="26">
        <f t="shared" si="6"/>
        <v>0</v>
      </c>
      <c r="U48" s="55">
        <f t="shared" si="7"/>
        <v>893396.37381498632</v>
      </c>
    </row>
    <row r="49" spans="1:21" ht="14.45" customHeight="1" x14ac:dyDescent="0.25">
      <c r="A49" s="3" t="s">
        <v>145</v>
      </c>
      <c r="B49" t="s">
        <v>146</v>
      </c>
      <c r="C49" s="85" t="s">
        <v>6</v>
      </c>
      <c r="D49" s="32">
        <v>3.47</v>
      </c>
      <c r="E49" s="25">
        <v>1000000</v>
      </c>
      <c r="F49" s="30">
        <f t="shared" si="0"/>
        <v>3470000</v>
      </c>
      <c r="G49" s="30">
        <f t="shared" si="1"/>
        <v>995193.63457077777</v>
      </c>
      <c r="H49" s="25">
        <f>+VLOOKUP(A49,'[2]2.6.1 LAB_2023_DEF'!$C:$H,6,0)</f>
        <v>0</v>
      </c>
      <c r="I49" s="31">
        <f>+VLOOKUP(A49,'Consuntivo 2023'!A:F,6,0)</f>
        <v>0</v>
      </c>
      <c r="J49" s="29" t="s">
        <v>74</v>
      </c>
      <c r="K49" s="3">
        <v>520328</v>
      </c>
      <c r="L49" s="6">
        <v>0</v>
      </c>
      <c r="M49" s="28" t="s">
        <v>74</v>
      </c>
      <c r="N49" s="27"/>
      <c r="O49" s="27"/>
      <c r="P49" s="27">
        <f t="shared" si="9"/>
        <v>0</v>
      </c>
      <c r="Q49" s="27">
        <f t="shared" si="3"/>
        <v>0</v>
      </c>
      <c r="R49" s="3" t="s">
        <v>145</v>
      </c>
      <c r="S49" s="26">
        <f t="shared" si="5"/>
        <v>368077.13499999995</v>
      </c>
      <c r="T49" s="26">
        <f t="shared" si="6"/>
        <v>0</v>
      </c>
      <c r="U49" s="55">
        <f t="shared" si="7"/>
        <v>368077.13499999995</v>
      </c>
    </row>
    <row r="50" spans="1:21" ht="14.45" customHeight="1" x14ac:dyDescent="0.25">
      <c r="A50" s="3" t="s">
        <v>97</v>
      </c>
      <c r="B50" t="s">
        <v>147</v>
      </c>
      <c r="C50" s="85" t="s">
        <v>6</v>
      </c>
      <c r="D50" s="32">
        <v>3.47</v>
      </c>
      <c r="E50" s="25">
        <f>+VLOOKUP(A50,[3]Calc_Var_2023_2024!$A:$X,24,0)</f>
        <v>99960</v>
      </c>
      <c r="F50" s="30">
        <f t="shared" si="0"/>
        <v>346861.2</v>
      </c>
      <c r="G50" s="30">
        <f t="shared" si="1"/>
        <v>99479.555711694935</v>
      </c>
      <c r="H50" s="25">
        <f>+VLOOKUP(A50,'[2]2.6.1 LAB_2023_DEF'!$C:$H,6,0)</f>
        <v>40081</v>
      </c>
      <c r="I50" s="31">
        <f>+VLOOKUP(A50,'Consuntivo 2023'!A:F,6,0)</f>
        <v>36750.721999999121</v>
      </c>
      <c r="J50" s="29">
        <f t="shared" si="2"/>
        <v>2.5895438270066644</v>
      </c>
      <c r="K50" s="3">
        <v>490209</v>
      </c>
      <c r="L50" s="6">
        <v>0</v>
      </c>
      <c r="M50" s="28" t="s">
        <v>74</v>
      </c>
      <c r="N50" s="27"/>
      <c r="O50" s="27"/>
      <c r="P50" s="27">
        <f t="shared" si="9"/>
        <v>0</v>
      </c>
      <c r="Q50" s="27">
        <f t="shared" si="3"/>
        <v>0</v>
      </c>
      <c r="R50" s="3" t="s">
        <v>97</v>
      </c>
      <c r="S50" s="26">
        <f t="shared" si="5"/>
        <v>37275.329999999994</v>
      </c>
      <c r="T50" s="26">
        <f t="shared" si="6"/>
        <v>745.50659999999993</v>
      </c>
      <c r="U50" s="55">
        <f t="shared" si="7"/>
        <v>38020.836599999995</v>
      </c>
    </row>
    <row r="51" spans="1:21" ht="14.45" customHeight="1" x14ac:dyDescent="0.25">
      <c r="B51" s="24" t="s">
        <v>5</v>
      </c>
      <c r="D51" s="23"/>
      <c r="E51" s="18">
        <f>SUM(E6:E46)</f>
        <v>21934016</v>
      </c>
      <c r="F51" s="18">
        <f>SUM(F6:F46)</f>
        <v>79278641.919999987</v>
      </c>
      <c r="G51" s="22">
        <v>22737060.460000001</v>
      </c>
      <c r="H51" s="18">
        <f>SUM(H6:H46)</f>
        <v>21028294.667498726</v>
      </c>
      <c r="I51" s="31">
        <f>SUM(I6:I50)</f>
        <v>23279318.484709784</v>
      </c>
      <c r="J51" s="51">
        <f t="shared" si="2"/>
        <v>1.026327479293101</v>
      </c>
      <c r="K51" s="20"/>
      <c r="L51" s="20">
        <f>SUM(L6:L50)</f>
        <v>22833257.843243014</v>
      </c>
      <c r="M51" s="20"/>
      <c r="N51" s="20">
        <f>SUM(N6:N50)</f>
        <v>7611085.857038659</v>
      </c>
      <c r="O51" s="20">
        <f>SUM(O28:O50)</f>
        <v>7611086.0362043539</v>
      </c>
      <c r="P51" s="20">
        <f>SUM(P6:P46)</f>
        <v>7611085.9500000002</v>
      </c>
      <c r="Q51" s="20">
        <f>SUM(Q6:Q46)</f>
        <v>-1.8592268388601951E-3</v>
      </c>
      <c r="R51" s="19"/>
      <c r="S51" s="19">
        <f>SUM(S6:S50)</f>
        <v>22833257.84324301</v>
      </c>
      <c r="T51" s="19">
        <f>SUM(T6:T50)</f>
        <v>-1.8592268413613056E-3</v>
      </c>
      <c r="U51" s="19">
        <f>SUM(U6:U50)</f>
        <v>22833257.841383781</v>
      </c>
    </row>
    <row r="52" spans="1:21" ht="16.899999999999999" customHeight="1" x14ac:dyDescent="0.25">
      <c r="A52" s="74" t="s">
        <v>77</v>
      </c>
      <c r="K52" s="17" t="s">
        <v>4</v>
      </c>
      <c r="L52" s="16">
        <f>L51/3</f>
        <v>7611085.947747671</v>
      </c>
      <c r="M52" s="15"/>
      <c r="N52" s="14">
        <f>$L52-N51</f>
        <v>9.0709012001752853E-2</v>
      </c>
      <c r="O52" s="14">
        <f>$L52-O51</f>
        <v>-8.8456682860851288E-2</v>
      </c>
      <c r="P52" s="105">
        <f>$L52-P51</f>
        <v>-2.2523291409015656E-3</v>
      </c>
    </row>
    <row r="53" spans="1:21" x14ac:dyDescent="0.25">
      <c r="A53" s="74" t="s">
        <v>68</v>
      </c>
    </row>
    <row r="54" spans="1:21" x14ac:dyDescent="0.25">
      <c r="A54" s="74"/>
    </row>
    <row r="55" spans="1:21" x14ac:dyDescent="0.25">
      <c r="A55" s="74"/>
      <c r="L55" s="3" t="s">
        <v>138</v>
      </c>
      <c r="M55" s="6">
        <f>+VLOOKUP(L55,'[2]2.6.4 LAB_2024 modif AGGR '!$C$120:$I$164,6,0)</f>
        <v>0</v>
      </c>
    </row>
    <row r="56" spans="1:21" x14ac:dyDescent="0.25">
      <c r="A56" s="74"/>
      <c r="L56" s="3" t="s">
        <v>132</v>
      </c>
      <c r="M56" s="6">
        <f>+VLOOKUP(L56,'[2]2.6.4 LAB_2024 modif AGGR '!$C$120:$I$164,6,0)</f>
        <v>0</v>
      </c>
    </row>
    <row r="57" spans="1:21" x14ac:dyDescent="0.25">
      <c r="A57" s="74"/>
      <c r="L57" s="3"/>
      <c r="M57" s="6"/>
    </row>
    <row r="58" spans="1:21" x14ac:dyDescent="0.25">
      <c r="A58" s="74"/>
      <c r="L58" s="3"/>
      <c r="M58" s="6"/>
    </row>
    <row r="59" spans="1:21" x14ac:dyDescent="0.25">
      <c r="A59" s="74"/>
    </row>
    <row r="60" spans="1:21" x14ac:dyDescent="0.25">
      <c r="A60" s="74"/>
    </row>
    <row r="61" spans="1:21" x14ac:dyDescent="0.25">
      <c r="A61" s="74"/>
    </row>
    <row r="62" spans="1:21" ht="18.75" x14ac:dyDescent="0.3">
      <c r="E62" s="13"/>
      <c r="K62" s="93" t="s">
        <v>38</v>
      </c>
      <c r="L62" s="94"/>
      <c r="M62" s="94"/>
      <c r="N62" s="95"/>
    </row>
    <row r="63" spans="1:21" ht="41.45" customHeight="1" x14ac:dyDescent="0.25">
      <c r="H63" s="33"/>
      <c r="I63" s="33"/>
      <c r="K63" s="12" t="s">
        <v>36</v>
      </c>
      <c r="L63" s="10" t="s">
        <v>2</v>
      </c>
      <c r="M63" s="11" t="s">
        <v>1</v>
      </c>
      <c r="N63" s="10" t="s">
        <v>0</v>
      </c>
    </row>
    <row r="64" spans="1:21" x14ac:dyDescent="0.25">
      <c r="H64" s="102"/>
      <c r="I64" s="7"/>
      <c r="K64" s="29">
        <v>54.143753104867997</v>
      </c>
      <c r="L64" s="3">
        <v>480212</v>
      </c>
      <c r="M64" s="6">
        <v>1187.6099999999999</v>
      </c>
      <c r="N64" s="5">
        <v>1</v>
      </c>
    </row>
    <row r="65" spans="8:14" x14ac:dyDescent="0.25">
      <c r="H65" s="102"/>
      <c r="I65" s="7"/>
      <c r="K65" s="29">
        <v>23.626148237997533</v>
      </c>
      <c r="L65" s="7">
        <v>470125</v>
      </c>
      <c r="M65" s="6">
        <v>6503.6055395044914</v>
      </c>
      <c r="N65" s="5">
        <v>2</v>
      </c>
    </row>
    <row r="66" spans="8:14" x14ac:dyDescent="0.25">
      <c r="H66" s="102"/>
      <c r="I66" s="7"/>
      <c r="K66" s="29">
        <v>14.466766998457091</v>
      </c>
      <c r="L66" s="3">
        <v>510295</v>
      </c>
      <c r="M66" s="6">
        <v>5033.16</v>
      </c>
      <c r="N66" s="5">
        <v>3</v>
      </c>
    </row>
    <row r="67" spans="8:14" x14ac:dyDescent="0.25">
      <c r="H67" s="102"/>
      <c r="I67" s="7"/>
      <c r="K67" s="29">
        <v>6.6339138964208511</v>
      </c>
      <c r="L67" s="3">
        <v>450046</v>
      </c>
      <c r="M67" s="6">
        <v>14029.05</v>
      </c>
      <c r="N67" s="5">
        <v>4</v>
      </c>
    </row>
    <row r="68" spans="8:14" x14ac:dyDescent="0.25">
      <c r="H68" s="102"/>
      <c r="I68" s="7"/>
      <c r="K68" s="29">
        <v>5.3551990587024978</v>
      </c>
      <c r="L68" s="3" t="s">
        <v>84</v>
      </c>
      <c r="M68" s="6">
        <v>4755463.2086991537</v>
      </c>
      <c r="N68" s="5">
        <v>5</v>
      </c>
    </row>
    <row r="69" spans="8:14" x14ac:dyDescent="0.25">
      <c r="H69" s="102"/>
      <c r="I69" s="7"/>
      <c r="K69" s="29">
        <v>4.8882830070865779</v>
      </c>
      <c r="L69" s="3">
        <v>440076</v>
      </c>
      <c r="M69" s="6">
        <v>17195.699999999997</v>
      </c>
      <c r="N69" s="5">
        <v>6</v>
      </c>
    </row>
    <row r="70" spans="8:14" x14ac:dyDescent="0.25">
      <c r="H70" s="102"/>
      <c r="I70" s="7"/>
      <c r="K70" s="29">
        <v>3.5025516389851243</v>
      </c>
      <c r="L70" s="3">
        <v>440021</v>
      </c>
      <c r="M70" s="6">
        <v>27492.66</v>
      </c>
      <c r="N70" s="5">
        <v>7</v>
      </c>
    </row>
    <row r="71" spans="8:14" x14ac:dyDescent="0.25">
      <c r="H71" s="102"/>
      <c r="I71" s="7"/>
      <c r="K71" s="29">
        <v>2.5895438270066644</v>
      </c>
      <c r="L71" s="3" t="s">
        <v>97</v>
      </c>
      <c r="M71" s="6">
        <v>37275.329999999994</v>
      </c>
      <c r="N71" s="5">
        <v>8</v>
      </c>
    </row>
    <row r="72" spans="8:14" x14ac:dyDescent="0.25">
      <c r="H72" s="102"/>
      <c r="I72" s="7"/>
      <c r="K72" s="29">
        <v>2.2205439167316601</v>
      </c>
      <c r="L72" s="3" t="s">
        <v>94</v>
      </c>
      <c r="M72" s="6">
        <v>148517.70779999997</v>
      </c>
      <c r="N72" s="5">
        <v>9</v>
      </c>
    </row>
    <row r="73" spans="8:14" x14ac:dyDescent="0.25">
      <c r="H73" s="102"/>
      <c r="I73" s="7"/>
      <c r="K73" s="29">
        <v>1.6368277171355965</v>
      </c>
      <c r="L73" s="3">
        <v>490243</v>
      </c>
      <c r="M73" s="6">
        <v>277671.02999999997</v>
      </c>
      <c r="N73" s="5">
        <v>10</v>
      </c>
    </row>
    <row r="74" spans="8:14" x14ac:dyDescent="0.25">
      <c r="H74" s="102"/>
      <c r="I74" s="7"/>
      <c r="K74" s="29">
        <v>1.465487554465891</v>
      </c>
      <c r="L74" s="3">
        <v>510273</v>
      </c>
      <c r="M74" s="6">
        <v>62864.28</v>
      </c>
      <c r="N74" s="5">
        <v>11</v>
      </c>
    </row>
    <row r="75" spans="8:14" x14ac:dyDescent="0.25">
      <c r="H75" s="102"/>
      <c r="I75" s="7"/>
      <c r="K75" s="29">
        <v>1.406547498113619</v>
      </c>
      <c r="L75" s="3">
        <v>510408</v>
      </c>
      <c r="M75" s="6">
        <v>37330.509999999995</v>
      </c>
      <c r="N75" s="5">
        <v>12</v>
      </c>
    </row>
    <row r="76" spans="8:14" x14ac:dyDescent="0.25">
      <c r="H76" s="102"/>
      <c r="I76" s="7"/>
      <c r="K76" s="29">
        <v>1.3026940418674371</v>
      </c>
      <c r="L76" s="3">
        <v>490216</v>
      </c>
      <c r="M76" s="6">
        <v>101556.93</v>
      </c>
      <c r="N76" s="5">
        <v>13</v>
      </c>
    </row>
    <row r="77" spans="8:14" x14ac:dyDescent="0.25">
      <c r="H77" s="102"/>
      <c r="I77" s="7"/>
      <c r="K77" s="29">
        <v>1.2365075220022184</v>
      </c>
      <c r="L77" s="3">
        <v>500235</v>
      </c>
      <c r="M77" s="6">
        <v>10374.925000000003</v>
      </c>
      <c r="N77" s="5">
        <v>14</v>
      </c>
    </row>
    <row r="78" spans="8:14" x14ac:dyDescent="0.25">
      <c r="H78" s="102"/>
      <c r="I78" s="7"/>
      <c r="K78" s="29">
        <v>1.1233936823644739</v>
      </c>
      <c r="L78" s="3">
        <v>470162</v>
      </c>
      <c r="M78" s="6">
        <v>76895.189999999988</v>
      </c>
      <c r="N78" s="5">
        <v>15</v>
      </c>
    </row>
    <row r="79" spans="8:14" x14ac:dyDescent="0.25">
      <c r="H79" s="102"/>
      <c r="I79" s="7"/>
      <c r="K79" s="29">
        <v>1.1193432526014768</v>
      </c>
      <c r="L79" s="3">
        <v>490219</v>
      </c>
      <c r="M79" s="6">
        <v>72417.239999999991</v>
      </c>
      <c r="N79" s="5">
        <v>16</v>
      </c>
    </row>
    <row r="80" spans="8:14" x14ac:dyDescent="0.25">
      <c r="H80" s="102"/>
      <c r="I80" s="7"/>
      <c r="K80" s="29">
        <v>1.0031896006377905</v>
      </c>
      <c r="L80" s="3">
        <v>520333</v>
      </c>
      <c r="M80" s="6">
        <v>83404.259999999995</v>
      </c>
      <c r="N80" s="5">
        <v>17</v>
      </c>
    </row>
    <row r="81" spans="8:14" x14ac:dyDescent="0.25">
      <c r="H81" s="102"/>
      <c r="I81" s="7"/>
      <c r="K81" s="29">
        <v>0.92142063079706094</v>
      </c>
      <c r="L81" s="3" t="s">
        <v>87</v>
      </c>
      <c r="M81" s="6">
        <v>384594.99</v>
      </c>
      <c r="N81" s="5">
        <v>18</v>
      </c>
    </row>
    <row r="82" spans="8:14" x14ac:dyDescent="0.25">
      <c r="H82" s="102"/>
      <c r="I82" s="7"/>
      <c r="K82" s="29">
        <v>0.89838791165743603</v>
      </c>
      <c r="L82" s="3" t="s">
        <v>92</v>
      </c>
      <c r="M82" s="6">
        <v>490326.68999999994</v>
      </c>
      <c r="N82" s="5">
        <v>19</v>
      </c>
    </row>
    <row r="83" spans="8:14" x14ac:dyDescent="0.25">
      <c r="H83" s="102"/>
      <c r="I83" s="7"/>
      <c r="K83" s="29">
        <v>0.89767962214707409</v>
      </c>
      <c r="L83" s="3">
        <v>460103</v>
      </c>
      <c r="M83" s="6">
        <v>356200.23</v>
      </c>
      <c r="N83" s="5">
        <v>20</v>
      </c>
    </row>
    <row r="84" spans="8:14" x14ac:dyDescent="0.25">
      <c r="H84" s="102"/>
      <c r="I84" s="7"/>
      <c r="K84" s="29">
        <v>0.77365485008560553</v>
      </c>
      <c r="L84" s="3">
        <v>530372</v>
      </c>
      <c r="M84" s="6">
        <v>149378.46</v>
      </c>
      <c r="N84" s="5">
        <v>21</v>
      </c>
    </row>
    <row r="85" spans="8:14" x14ac:dyDescent="0.25">
      <c r="H85" s="102"/>
      <c r="I85" s="7"/>
      <c r="K85" s="29">
        <v>0.67595538349989925</v>
      </c>
      <c r="L85" s="3">
        <v>530379</v>
      </c>
      <c r="M85" s="6">
        <v>201915.09</v>
      </c>
      <c r="N85" s="5">
        <v>22</v>
      </c>
    </row>
    <row r="86" spans="8:14" x14ac:dyDescent="0.25">
      <c r="H86" s="102"/>
      <c r="I86" s="7"/>
      <c r="K86" s="29">
        <v>0.66899277881865893</v>
      </c>
      <c r="L86" s="3" t="s">
        <v>90</v>
      </c>
      <c r="M86" s="6">
        <v>1164532.7084393692</v>
      </c>
      <c r="N86" s="5">
        <v>23</v>
      </c>
    </row>
    <row r="87" spans="8:14" x14ac:dyDescent="0.25">
      <c r="H87" s="102"/>
      <c r="I87" s="7"/>
      <c r="K87" s="29" t="s">
        <v>74</v>
      </c>
      <c r="L87" s="3" t="s">
        <v>145</v>
      </c>
      <c r="M87" s="6">
        <v>368077.13499999995</v>
      </c>
      <c r="N87" s="5">
        <v>24</v>
      </c>
    </row>
    <row r="88" spans="8:14" x14ac:dyDescent="0.25">
      <c r="H88" s="102"/>
      <c r="I88" s="7"/>
      <c r="K88" s="29" t="s">
        <v>74</v>
      </c>
      <c r="L88" s="3" t="s">
        <v>143</v>
      </c>
      <c r="M88" s="6">
        <v>893396.37381498632</v>
      </c>
      <c r="N88" s="5">
        <v>25</v>
      </c>
    </row>
    <row r="89" spans="8:14" x14ac:dyDescent="0.25">
      <c r="H89" s="102"/>
      <c r="I89" s="7"/>
      <c r="K89" s="29">
        <v>0.65583065415573361</v>
      </c>
      <c r="L89" s="3">
        <v>470156</v>
      </c>
      <c r="M89" s="6">
        <v>28815.584999999985</v>
      </c>
      <c r="N89" s="5">
        <v>26</v>
      </c>
    </row>
    <row r="90" spans="8:14" x14ac:dyDescent="0.25">
      <c r="H90" s="102"/>
      <c r="I90" s="7"/>
      <c r="K90" s="29">
        <v>0.60506119819737425</v>
      </c>
      <c r="L90" s="3">
        <v>490248</v>
      </c>
      <c r="M90" s="6">
        <v>141633.41999999998</v>
      </c>
      <c r="N90" s="5">
        <v>27</v>
      </c>
    </row>
    <row r="91" spans="8:14" x14ac:dyDescent="0.25">
      <c r="H91" s="102"/>
      <c r="I91" s="7"/>
      <c r="K91" s="29">
        <v>0.55594708275326832</v>
      </c>
      <c r="L91" s="3" t="s">
        <v>86</v>
      </c>
      <c r="M91" s="6">
        <v>2764541.8777499995</v>
      </c>
      <c r="N91" s="5">
        <v>28</v>
      </c>
    </row>
    <row r="92" spans="8:14" x14ac:dyDescent="0.25">
      <c r="H92" s="102"/>
      <c r="I92" s="7"/>
      <c r="K92" s="29">
        <v>0.50210231574742847</v>
      </c>
      <c r="L92" s="3" t="s">
        <v>88</v>
      </c>
      <c r="M92" s="6">
        <v>145238.33250000002</v>
      </c>
      <c r="N92" s="5">
        <v>29</v>
      </c>
    </row>
    <row r="93" spans="8:14" x14ac:dyDescent="0.25">
      <c r="H93" s="102"/>
      <c r="I93" s="7"/>
      <c r="K93" s="29">
        <v>0.49478097290875395</v>
      </c>
      <c r="L93" s="3">
        <v>520323</v>
      </c>
      <c r="M93" s="6">
        <v>375219.66</v>
      </c>
      <c r="N93" s="5">
        <v>30</v>
      </c>
    </row>
    <row r="94" spans="8:14" x14ac:dyDescent="0.25">
      <c r="H94" s="102"/>
      <c r="I94" s="7"/>
      <c r="K94" s="29">
        <v>0.47878233114047974</v>
      </c>
      <c r="L94" s="3" t="s">
        <v>95</v>
      </c>
      <c r="M94" s="6">
        <v>416735.79</v>
      </c>
      <c r="N94" s="5">
        <v>31</v>
      </c>
    </row>
    <row r="95" spans="8:14" x14ac:dyDescent="0.25">
      <c r="H95" s="102"/>
      <c r="I95" s="7"/>
      <c r="K95" s="29">
        <v>0.44551178650261619</v>
      </c>
      <c r="L95" s="3" t="s">
        <v>96</v>
      </c>
      <c r="M95" s="6">
        <v>613520.15370000002</v>
      </c>
      <c r="N95" s="5">
        <v>32</v>
      </c>
    </row>
    <row r="96" spans="8:14" x14ac:dyDescent="0.25">
      <c r="H96" s="102"/>
      <c r="I96" s="7"/>
      <c r="K96" s="29">
        <v>0.4312251270877534</v>
      </c>
      <c r="L96" s="3" t="s">
        <v>91</v>
      </c>
      <c r="M96" s="6">
        <v>3545429</v>
      </c>
      <c r="N96" s="5">
        <v>33</v>
      </c>
    </row>
    <row r="97" spans="8:14" x14ac:dyDescent="0.25">
      <c r="H97" s="102"/>
      <c r="I97" s="7"/>
      <c r="K97" s="29">
        <v>0.39568682935771698</v>
      </c>
      <c r="L97" s="3" t="s">
        <v>83</v>
      </c>
      <c r="M97" s="6">
        <v>978448.35</v>
      </c>
      <c r="N97" s="5">
        <v>34</v>
      </c>
    </row>
    <row r="98" spans="8:14" x14ac:dyDescent="0.25">
      <c r="H98" s="102"/>
      <c r="I98" s="7"/>
      <c r="K98" s="29">
        <v>0.38960610978572424</v>
      </c>
      <c r="L98" s="3" t="s">
        <v>89</v>
      </c>
      <c r="M98" s="6">
        <v>610997.10276000353</v>
      </c>
      <c r="N98" s="5">
        <v>35</v>
      </c>
    </row>
    <row r="99" spans="8:14" x14ac:dyDescent="0.25">
      <c r="H99" s="102"/>
      <c r="I99" s="7"/>
      <c r="K99" s="29">
        <v>0.38512899535077705</v>
      </c>
      <c r="L99" s="3">
        <v>490242</v>
      </c>
      <c r="M99" s="6">
        <v>15736.529999999979</v>
      </c>
      <c r="N99" s="5">
        <v>36</v>
      </c>
    </row>
    <row r="100" spans="8:14" x14ac:dyDescent="0.25">
      <c r="H100" s="102"/>
      <c r="I100" s="7"/>
      <c r="K100" s="29">
        <v>0.36774663639719241</v>
      </c>
      <c r="L100" s="3">
        <v>520322</v>
      </c>
      <c r="M100" s="6">
        <v>523135.23</v>
      </c>
      <c r="N100" s="5">
        <v>37</v>
      </c>
    </row>
    <row r="101" spans="8:14" x14ac:dyDescent="0.25">
      <c r="H101" s="102"/>
      <c r="I101" s="7"/>
      <c r="K101" s="29">
        <v>0.35047232452318761</v>
      </c>
      <c r="L101" s="3" t="s">
        <v>93</v>
      </c>
      <c r="M101" s="6">
        <v>1346187.6641226392</v>
      </c>
      <c r="N101" s="5">
        <v>38</v>
      </c>
    </row>
    <row r="102" spans="8:14" x14ac:dyDescent="0.25">
      <c r="H102" s="102"/>
      <c r="I102" s="7"/>
      <c r="K102" s="29">
        <v>0.31350032921485954</v>
      </c>
      <c r="L102" s="3">
        <v>500236</v>
      </c>
      <c r="M102" s="6">
        <v>55106.397164998809</v>
      </c>
      <c r="N102" s="5">
        <v>39</v>
      </c>
    </row>
    <row r="103" spans="8:14" x14ac:dyDescent="0.25">
      <c r="H103" s="102"/>
      <c r="I103" s="7"/>
      <c r="K103" s="29">
        <v>0.26186368700988677</v>
      </c>
      <c r="L103" s="3" t="s">
        <v>85</v>
      </c>
      <c r="M103" s="6">
        <v>1528879.1166829157</v>
      </c>
      <c r="N103" s="5">
        <v>40</v>
      </c>
    </row>
    <row r="104" spans="8:14" x14ac:dyDescent="0.25">
      <c r="H104" s="102"/>
      <c r="I104" s="7"/>
      <c r="K104" s="29" t="s">
        <v>74</v>
      </c>
      <c r="L104" s="3" t="s">
        <v>138</v>
      </c>
      <c r="M104" s="6">
        <v>0</v>
      </c>
      <c r="N104" s="5" t="s">
        <v>155</v>
      </c>
    </row>
    <row r="105" spans="8:14" x14ac:dyDescent="0.25">
      <c r="H105" s="102"/>
      <c r="I105" s="7"/>
      <c r="K105" s="29" t="s">
        <v>74</v>
      </c>
      <c r="L105" s="3" t="s">
        <v>132</v>
      </c>
      <c r="M105" s="6">
        <v>0</v>
      </c>
      <c r="N105" s="5" t="s">
        <v>155</v>
      </c>
    </row>
    <row r="106" spans="8:14" x14ac:dyDescent="0.25">
      <c r="H106" s="102"/>
      <c r="I106" s="7"/>
      <c r="K106" s="29" t="s">
        <v>74</v>
      </c>
      <c r="L106" s="3">
        <v>520329</v>
      </c>
      <c r="M106" s="6">
        <v>0</v>
      </c>
      <c r="N106" s="5" t="s">
        <v>155</v>
      </c>
    </row>
    <row r="107" spans="8:14" x14ac:dyDescent="0.25">
      <c r="H107" s="102"/>
      <c r="I107" s="7"/>
      <c r="K107" s="29" t="s">
        <v>74</v>
      </c>
      <c r="L107" s="3">
        <v>520328</v>
      </c>
      <c r="M107" s="6">
        <v>0</v>
      </c>
      <c r="N107" s="5" t="s">
        <v>155</v>
      </c>
    </row>
    <row r="108" spans="8:14" x14ac:dyDescent="0.25">
      <c r="H108" s="102"/>
      <c r="I108" s="7"/>
      <c r="K108" s="29" t="s">
        <v>74</v>
      </c>
      <c r="L108" s="3">
        <v>490209</v>
      </c>
      <c r="M108" s="6">
        <v>0</v>
      </c>
      <c r="N108" s="5" t="s">
        <v>155</v>
      </c>
    </row>
    <row r="109" spans="8:14" x14ac:dyDescent="0.25">
      <c r="H109" s="33"/>
      <c r="I109" s="33"/>
      <c r="M109" s="1">
        <f>SUM(M64:M108)</f>
        <v>22833258.283973575</v>
      </c>
    </row>
  </sheetData>
  <sheetProtection algorithmName="SHA-512" hashValue="0qn67/LZM1bVniKa+1amK0UNZxKyaJHdGFYXuvoMyScOG4zy11iyII64Y7AGU0L4cs8VWfwU7ncAW8QzkRoYTg==" saltValue="+VUYuPa46xlEcFShuFnq9A==" spinCount="100000" sheet="1" objects="1" scenarios="1"/>
  <autoFilter ref="A2:V105"/>
  <sortState ref="H64:I108">
    <sortCondition descending="1" ref="H64:H108"/>
  </sortState>
  <mergeCells count="16">
    <mergeCell ref="H3:H5"/>
    <mergeCell ref="I3:I5"/>
    <mergeCell ref="J3:J5"/>
    <mergeCell ref="C3:C5"/>
    <mergeCell ref="D3:D4"/>
    <mergeCell ref="E3:E5"/>
    <mergeCell ref="F3:F5"/>
    <mergeCell ref="G3:G5"/>
    <mergeCell ref="Q3:Q5"/>
    <mergeCell ref="R3:U4"/>
    <mergeCell ref="K3:M3"/>
    <mergeCell ref="N3:P3"/>
    <mergeCell ref="K4:K5"/>
    <mergeCell ref="L4:L5"/>
    <mergeCell ref="M4:M5"/>
    <mergeCell ref="N4:P4"/>
  </mergeCells>
  <printOptions horizontalCentered="1"/>
  <pageMargins left="0.70866141732283472" right="0.70866141732283472" top="1.1417322834645669" bottom="0.55118110236220474" header="0.70866141732283472" footer="0.31496062992125984"/>
  <pageSetup paperSize="9" scale="45" orientation="landscape" r:id="rId1"/>
  <headerFooter>
    <oddHeader>&amp;C&amp;"-,Grassetto"&amp;22INDICAZIONI OPERATIVE: Allegato LAB_02</oddHeader>
    <oddFooter>&amp;C&amp;14pag. n.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4" sqref="A4:A47"/>
    </sheetView>
  </sheetViews>
  <sheetFormatPr defaultRowHeight="15" x14ac:dyDescent="0.25"/>
  <cols>
    <col min="1" max="1" width="8.140625" bestFit="1" customWidth="1"/>
    <col min="2" max="2" width="77.7109375" bestFit="1" customWidth="1"/>
    <col min="3" max="3" width="14.5703125" customWidth="1"/>
    <col min="4" max="4" width="20.85546875" bestFit="1" customWidth="1"/>
    <col min="5" max="5" width="21.42578125" bestFit="1" customWidth="1"/>
    <col min="6" max="6" width="14" customWidth="1"/>
    <col min="8" max="8" width="10.140625" bestFit="1" customWidth="1"/>
  </cols>
  <sheetData>
    <row r="1" spans="1:6" ht="33" customHeight="1" x14ac:dyDescent="0.25">
      <c r="C1" s="147" t="s">
        <v>22</v>
      </c>
      <c r="D1" s="148"/>
      <c r="E1" s="149"/>
    </row>
    <row r="2" spans="1:6" x14ac:dyDescent="0.25">
      <c r="C2" s="138" t="s">
        <v>16</v>
      </c>
      <c r="D2" s="150" t="s">
        <v>15</v>
      </c>
      <c r="E2" s="150" t="s">
        <v>14</v>
      </c>
    </row>
    <row r="3" spans="1:6" ht="15.75" thickBot="1" x14ac:dyDescent="0.3">
      <c r="C3" s="139"/>
      <c r="D3" s="151"/>
      <c r="E3" s="151"/>
    </row>
    <row r="4" spans="1:6" x14ac:dyDescent="0.25">
      <c r="A4" s="92">
        <v>440021</v>
      </c>
      <c r="B4" t="s">
        <v>99</v>
      </c>
      <c r="C4" s="75">
        <v>27242.048000000057</v>
      </c>
      <c r="D4" s="75">
        <v>0</v>
      </c>
      <c r="E4" s="75">
        <v>0</v>
      </c>
      <c r="F4" s="91">
        <f>SUM(C4:E4)</f>
        <v>27242.048000000057</v>
      </c>
    </row>
    <row r="5" spans="1:6" x14ac:dyDescent="0.25">
      <c r="A5" s="92">
        <v>440076</v>
      </c>
      <c r="B5" t="s">
        <v>100</v>
      </c>
      <c r="C5" s="75">
        <v>18490</v>
      </c>
      <c r="D5" s="75">
        <v>1849</v>
      </c>
      <c r="E5" s="75">
        <v>1872.225999999886</v>
      </c>
      <c r="F5" s="91">
        <f t="shared" ref="F5:F47" si="0">SUM(C5:E5)</f>
        <v>22211.225999999886</v>
      </c>
    </row>
    <row r="6" spans="1:6" x14ac:dyDescent="0.25">
      <c r="A6" s="92">
        <v>450046</v>
      </c>
      <c r="B6" t="s">
        <v>101</v>
      </c>
      <c r="C6" s="75">
        <v>14906.210999999998</v>
      </c>
      <c r="D6" s="75">
        <v>0</v>
      </c>
      <c r="E6" s="75">
        <v>0</v>
      </c>
      <c r="F6" s="91">
        <f t="shared" si="0"/>
        <v>14906.210999999998</v>
      </c>
    </row>
    <row r="7" spans="1:6" x14ac:dyDescent="0.25">
      <c r="A7" s="92">
        <v>460103</v>
      </c>
      <c r="B7" t="s">
        <v>102</v>
      </c>
      <c r="C7" s="75">
        <v>383011</v>
      </c>
      <c r="D7" s="75">
        <v>31871.57299998292</v>
      </c>
      <c r="E7" s="75">
        <v>0</v>
      </c>
      <c r="F7" s="91">
        <f t="shared" si="0"/>
        <v>414882.57299998292</v>
      </c>
    </row>
    <row r="8" spans="1:6" x14ac:dyDescent="0.25">
      <c r="A8" s="92">
        <v>470125</v>
      </c>
      <c r="B8" s="81" t="s">
        <v>103</v>
      </c>
      <c r="C8" s="75">
        <v>0</v>
      </c>
      <c r="D8" s="75">
        <v>0</v>
      </c>
      <c r="E8" s="75">
        <v>0</v>
      </c>
      <c r="F8" s="91">
        <f t="shared" si="0"/>
        <v>0</v>
      </c>
    </row>
    <row r="9" spans="1:6" x14ac:dyDescent="0.25">
      <c r="A9" s="92">
        <v>470156</v>
      </c>
      <c r="B9" s="89" t="s">
        <v>104</v>
      </c>
      <c r="C9" s="75">
        <v>371814</v>
      </c>
      <c r="D9" s="75">
        <v>37181.4</v>
      </c>
      <c r="E9" s="75">
        <v>211737.49100002277</v>
      </c>
      <c r="F9" s="91">
        <f t="shared" si="0"/>
        <v>620732.89100002276</v>
      </c>
    </row>
    <row r="10" spans="1:6" x14ac:dyDescent="0.25">
      <c r="A10" s="92">
        <v>470162</v>
      </c>
      <c r="B10" t="s">
        <v>105</v>
      </c>
      <c r="C10" s="75">
        <v>82683</v>
      </c>
      <c r="D10" s="75">
        <v>8266.766000003001</v>
      </c>
      <c r="E10" s="75">
        <v>0</v>
      </c>
      <c r="F10" s="91">
        <f t="shared" si="0"/>
        <v>90949.766000003001</v>
      </c>
    </row>
    <row r="11" spans="1:6" x14ac:dyDescent="0.25">
      <c r="A11" s="92">
        <v>480212</v>
      </c>
      <c r="B11" t="s">
        <v>106</v>
      </c>
      <c r="C11" s="75">
        <v>1277</v>
      </c>
      <c r="D11" s="75">
        <v>127.7</v>
      </c>
      <c r="E11" s="75">
        <v>77.409000000003786</v>
      </c>
      <c r="F11" s="91">
        <f t="shared" si="0"/>
        <v>1482.1090000000038</v>
      </c>
    </row>
    <row r="12" spans="1:6" x14ac:dyDescent="0.25">
      <c r="A12" s="92">
        <v>490209</v>
      </c>
      <c r="B12" t="s">
        <v>107</v>
      </c>
      <c r="C12" s="75">
        <v>0</v>
      </c>
      <c r="D12" s="75">
        <v>0</v>
      </c>
      <c r="E12" s="75">
        <v>0</v>
      </c>
      <c r="F12" s="91">
        <f t="shared" si="0"/>
        <v>0</v>
      </c>
    </row>
    <row r="13" spans="1:6" x14ac:dyDescent="0.25">
      <c r="A13" s="92">
        <v>490216</v>
      </c>
      <c r="B13" t="s">
        <v>108</v>
      </c>
      <c r="C13" s="75">
        <v>109201</v>
      </c>
      <c r="D13" s="75">
        <v>10691.446000004129</v>
      </c>
      <c r="E13" s="75">
        <v>0</v>
      </c>
      <c r="F13" s="91">
        <f t="shared" si="0"/>
        <v>119892.44600000413</v>
      </c>
    </row>
    <row r="14" spans="1:6" x14ac:dyDescent="0.25">
      <c r="A14" s="92">
        <v>490219</v>
      </c>
      <c r="B14" t="s">
        <v>109</v>
      </c>
      <c r="C14" s="75">
        <v>77868</v>
      </c>
      <c r="D14" s="75">
        <v>1276.7799999993294</v>
      </c>
      <c r="E14" s="75">
        <v>0</v>
      </c>
      <c r="F14" s="91">
        <f t="shared" si="0"/>
        <v>79144.779999999329</v>
      </c>
    </row>
    <row r="15" spans="1:6" x14ac:dyDescent="0.25">
      <c r="A15" s="92">
        <v>490242</v>
      </c>
      <c r="B15" s="89" t="s">
        <v>110</v>
      </c>
      <c r="C15" s="75">
        <v>203052</v>
      </c>
      <c r="D15" s="75">
        <v>20305.2</v>
      </c>
      <c r="E15" s="75">
        <v>4093.9860000074659</v>
      </c>
      <c r="F15" s="91">
        <f t="shared" si="0"/>
        <v>227451.18600000747</v>
      </c>
    </row>
    <row r="16" spans="1:6" x14ac:dyDescent="0.25">
      <c r="A16" s="92">
        <v>490243</v>
      </c>
      <c r="B16" t="s">
        <v>111</v>
      </c>
      <c r="C16" s="75">
        <v>298571</v>
      </c>
      <c r="D16" s="75">
        <v>29857.100000000002</v>
      </c>
      <c r="E16" s="75">
        <v>15218.645000004766</v>
      </c>
      <c r="F16" s="91">
        <f t="shared" si="0"/>
        <v>343646.74500000477</v>
      </c>
    </row>
    <row r="17" spans="1:6" x14ac:dyDescent="0.25">
      <c r="A17" s="92">
        <v>490248</v>
      </c>
      <c r="B17" t="s">
        <v>112</v>
      </c>
      <c r="C17" s="75">
        <v>149128.70900000373</v>
      </c>
      <c r="D17" s="75">
        <v>0</v>
      </c>
      <c r="E17" s="75">
        <v>0</v>
      </c>
      <c r="F17" s="91">
        <f t="shared" si="0"/>
        <v>149128.70900000373</v>
      </c>
    </row>
    <row r="18" spans="1:6" x14ac:dyDescent="0.25">
      <c r="A18" s="92">
        <v>500235</v>
      </c>
      <c r="B18" s="89" t="s">
        <v>113</v>
      </c>
      <c r="C18" s="75">
        <v>133870</v>
      </c>
      <c r="D18" s="75">
        <v>433.47500000754371</v>
      </c>
      <c r="E18" s="75">
        <v>0</v>
      </c>
      <c r="F18" s="91">
        <f t="shared" si="0"/>
        <v>134303.47500000754</v>
      </c>
    </row>
    <row r="19" spans="1:6" x14ac:dyDescent="0.25">
      <c r="A19" s="92">
        <v>500236</v>
      </c>
      <c r="B19" s="89" t="s">
        <v>114</v>
      </c>
      <c r="C19" s="75">
        <v>711050.28599998401</v>
      </c>
      <c r="D19" s="75">
        <v>71105.028599998404</v>
      </c>
      <c r="E19" s="75">
        <v>29924.753400002301</v>
      </c>
      <c r="F19" s="91">
        <f t="shared" si="0"/>
        <v>812080.06799998472</v>
      </c>
    </row>
    <row r="20" spans="1:6" x14ac:dyDescent="0.25">
      <c r="A20" s="92">
        <v>510273</v>
      </c>
      <c r="B20" t="s">
        <v>115</v>
      </c>
      <c r="C20" s="75">
        <v>67591</v>
      </c>
      <c r="D20" s="75">
        <v>576.0849999965867</v>
      </c>
      <c r="E20" s="75">
        <v>0</v>
      </c>
      <c r="F20" s="91">
        <f t="shared" si="0"/>
        <v>68167.084999996587</v>
      </c>
    </row>
    <row r="21" spans="1:6" x14ac:dyDescent="0.25">
      <c r="A21" s="92">
        <v>510295</v>
      </c>
      <c r="B21" t="s">
        <v>116</v>
      </c>
      <c r="C21" s="75">
        <v>4329.5940000000146</v>
      </c>
      <c r="D21" s="75">
        <v>0</v>
      </c>
      <c r="E21" s="75">
        <v>0</v>
      </c>
      <c r="F21" s="91">
        <f t="shared" si="0"/>
        <v>4329.5940000000146</v>
      </c>
    </row>
    <row r="22" spans="1:6" x14ac:dyDescent="0.25">
      <c r="A22" s="92">
        <v>510408</v>
      </c>
      <c r="B22" t="s">
        <v>117</v>
      </c>
      <c r="C22" s="75">
        <v>68812</v>
      </c>
      <c r="D22" s="75">
        <v>3828.1099999981961</v>
      </c>
      <c r="E22" s="75">
        <v>0</v>
      </c>
      <c r="F22" s="91">
        <f t="shared" si="0"/>
        <v>72640.109999998196</v>
      </c>
    </row>
    <row r="23" spans="1:6" x14ac:dyDescent="0.25">
      <c r="A23" s="92">
        <v>520322</v>
      </c>
      <c r="B23" t="s">
        <v>118</v>
      </c>
      <c r="C23" s="75">
        <v>562511</v>
      </c>
      <c r="D23" s="75">
        <v>22506.45400000806</v>
      </c>
      <c r="E23" s="75">
        <v>0</v>
      </c>
      <c r="F23" s="91">
        <f t="shared" si="0"/>
        <v>585017.45400000806</v>
      </c>
    </row>
    <row r="24" spans="1:6" x14ac:dyDescent="0.25">
      <c r="A24" s="92">
        <v>520323</v>
      </c>
      <c r="B24" t="s">
        <v>119</v>
      </c>
      <c r="C24" s="75">
        <v>400769.05300001637</v>
      </c>
      <c r="D24" s="75">
        <v>0</v>
      </c>
      <c r="E24" s="75">
        <v>0</v>
      </c>
      <c r="F24" s="91">
        <f t="shared" si="0"/>
        <v>400769.05300001637</v>
      </c>
    </row>
    <row r="25" spans="1:6" x14ac:dyDescent="0.25">
      <c r="A25" s="92">
        <v>520328</v>
      </c>
      <c r="B25" t="s">
        <v>120</v>
      </c>
      <c r="C25" s="75">
        <v>0</v>
      </c>
      <c r="D25" s="75">
        <v>0</v>
      </c>
      <c r="E25" s="75">
        <v>0</v>
      </c>
      <c r="F25" s="91">
        <f t="shared" si="0"/>
        <v>0</v>
      </c>
    </row>
    <row r="26" spans="1:6" x14ac:dyDescent="0.25">
      <c r="A26" s="92">
        <v>520329</v>
      </c>
      <c r="B26" t="s">
        <v>121</v>
      </c>
      <c r="C26" s="75">
        <v>0</v>
      </c>
      <c r="D26" s="75">
        <v>0</v>
      </c>
      <c r="E26" s="75">
        <v>0</v>
      </c>
      <c r="F26" s="91">
        <f t="shared" si="0"/>
        <v>0</v>
      </c>
    </row>
    <row r="27" spans="1:6" x14ac:dyDescent="0.25">
      <c r="A27" s="92">
        <v>520333</v>
      </c>
      <c r="B27" t="s">
        <v>122</v>
      </c>
      <c r="C27" s="75">
        <v>89682</v>
      </c>
      <c r="D27" s="75">
        <v>8968.2000000000007</v>
      </c>
      <c r="E27" s="75">
        <v>9994.3290000006637</v>
      </c>
      <c r="F27" s="91">
        <f t="shared" si="0"/>
        <v>108644.52900000066</v>
      </c>
    </row>
    <row r="28" spans="1:6" x14ac:dyDescent="0.25">
      <c r="A28" s="92">
        <v>530372</v>
      </c>
      <c r="B28" t="s">
        <v>123</v>
      </c>
      <c r="C28" s="75">
        <v>160622</v>
      </c>
      <c r="D28" s="75">
        <v>215.74300001942902</v>
      </c>
      <c r="E28" s="75">
        <v>0</v>
      </c>
      <c r="F28" s="91">
        <f t="shared" si="0"/>
        <v>160837.74300001943</v>
      </c>
    </row>
    <row r="29" spans="1:6" x14ac:dyDescent="0.25">
      <c r="A29" s="92">
        <v>530379</v>
      </c>
      <c r="B29" t="s">
        <v>124</v>
      </c>
      <c r="C29" s="75">
        <v>217113</v>
      </c>
      <c r="D29" s="75">
        <v>7280.4580000186688</v>
      </c>
      <c r="E29" s="75">
        <v>0</v>
      </c>
      <c r="F29" s="91">
        <f t="shared" si="0"/>
        <v>224393.45800001867</v>
      </c>
    </row>
    <row r="30" spans="1:6" x14ac:dyDescent="0.25">
      <c r="A30" s="3" t="s">
        <v>83</v>
      </c>
      <c r="B30" t="s">
        <v>125</v>
      </c>
      <c r="C30" s="75">
        <v>1052095</v>
      </c>
      <c r="D30" s="75">
        <v>29662.154000013834</v>
      </c>
      <c r="E30" s="75">
        <v>0</v>
      </c>
      <c r="F30" s="91">
        <f t="shared" si="0"/>
        <v>1081757.1540000138</v>
      </c>
    </row>
    <row r="31" spans="1:6" x14ac:dyDescent="0.25">
      <c r="A31" s="3" t="s">
        <v>84</v>
      </c>
      <c r="B31" t="s">
        <v>126</v>
      </c>
      <c r="C31" s="75">
        <v>2130629.9033324225</v>
      </c>
      <c r="D31" s="75">
        <v>74577.676997577306</v>
      </c>
      <c r="E31" s="75">
        <v>0</v>
      </c>
      <c r="F31" s="91">
        <f t="shared" si="0"/>
        <v>2205207.5803299998</v>
      </c>
    </row>
    <row r="32" spans="1:6" x14ac:dyDescent="0.25">
      <c r="A32" s="3" t="s">
        <v>85</v>
      </c>
      <c r="B32" t="s">
        <v>127</v>
      </c>
      <c r="C32" s="75">
        <v>1591862.8909999919</v>
      </c>
      <c r="D32" s="75">
        <v>0</v>
      </c>
      <c r="E32" s="75">
        <v>0</v>
      </c>
      <c r="F32" s="91">
        <f t="shared" si="0"/>
        <v>1591862.8909999919</v>
      </c>
    </row>
    <row r="33" spans="1:8" x14ac:dyDescent="0.25">
      <c r="A33" s="3" t="s">
        <v>86</v>
      </c>
      <c r="B33" t="s">
        <v>128</v>
      </c>
      <c r="C33" s="75">
        <v>2918485.6749999998</v>
      </c>
      <c r="D33" s="75">
        <v>237975.12838000106</v>
      </c>
      <c r="E33" s="75">
        <v>0</v>
      </c>
      <c r="F33" s="91">
        <f t="shared" si="0"/>
        <v>3156460.8033800009</v>
      </c>
    </row>
    <row r="34" spans="1:8" x14ac:dyDescent="0.25">
      <c r="A34" s="3" t="s">
        <v>87</v>
      </c>
      <c r="B34" t="s">
        <v>129</v>
      </c>
      <c r="C34" s="75">
        <v>413543</v>
      </c>
      <c r="D34" s="75">
        <v>36965.532000016537</v>
      </c>
      <c r="E34" s="75">
        <v>0</v>
      </c>
      <c r="F34" s="91">
        <f t="shared" si="0"/>
        <v>450508.53200001654</v>
      </c>
    </row>
    <row r="35" spans="1:8" x14ac:dyDescent="0.25">
      <c r="A35" s="3" t="s">
        <v>88</v>
      </c>
      <c r="B35" t="s">
        <v>130</v>
      </c>
      <c r="C35" s="75">
        <v>564075.38600005105</v>
      </c>
      <c r="D35" s="75">
        <v>0</v>
      </c>
      <c r="E35" s="75">
        <v>0</v>
      </c>
      <c r="F35" s="91">
        <f t="shared" si="0"/>
        <v>564075.38600005105</v>
      </c>
    </row>
    <row r="36" spans="1:8" x14ac:dyDescent="0.25">
      <c r="A36" s="3" t="s">
        <v>89</v>
      </c>
      <c r="B36" t="s">
        <v>131</v>
      </c>
      <c r="C36" s="75">
        <v>643307.42900000606</v>
      </c>
      <c r="D36" s="75">
        <v>0</v>
      </c>
      <c r="E36" s="75">
        <v>0</v>
      </c>
      <c r="F36" s="91">
        <f t="shared" si="0"/>
        <v>643307.42900000606</v>
      </c>
    </row>
    <row r="37" spans="1:8" x14ac:dyDescent="0.25">
      <c r="A37" s="3" t="s">
        <v>132</v>
      </c>
      <c r="B37" t="s">
        <v>133</v>
      </c>
      <c r="C37" s="75">
        <v>0</v>
      </c>
      <c r="D37" s="75">
        <v>0</v>
      </c>
      <c r="E37" s="75">
        <v>0</v>
      </c>
      <c r="F37" s="91">
        <f t="shared" si="0"/>
        <v>0</v>
      </c>
    </row>
    <row r="38" spans="1:8" x14ac:dyDescent="0.25">
      <c r="A38" s="3" t="s">
        <v>90</v>
      </c>
      <c r="B38" t="s">
        <v>134</v>
      </c>
      <c r="C38" s="75">
        <v>1252185.7079993219</v>
      </c>
      <c r="D38" s="75">
        <v>26571.661000252236</v>
      </c>
      <c r="E38" s="75">
        <v>0</v>
      </c>
      <c r="F38" s="91">
        <f t="shared" si="0"/>
        <v>1278757.3689995741</v>
      </c>
    </row>
    <row r="39" spans="1:8" x14ac:dyDescent="0.25">
      <c r="A39" s="3" t="s">
        <v>91</v>
      </c>
      <c r="B39" t="s">
        <v>135</v>
      </c>
      <c r="C39" s="75">
        <v>3597500.1661642836</v>
      </c>
      <c r="D39" s="75">
        <v>190050.83683571871</v>
      </c>
      <c r="E39" s="75">
        <v>0</v>
      </c>
      <c r="F39" s="91">
        <f t="shared" si="0"/>
        <v>3787551.0030000024</v>
      </c>
    </row>
    <row r="40" spans="1:8" x14ac:dyDescent="0.25">
      <c r="A40" s="3" t="s">
        <v>92</v>
      </c>
      <c r="B40" t="s">
        <v>136</v>
      </c>
      <c r="C40" s="75">
        <v>527233</v>
      </c>
      <c r="D40" s="75">
        <v>52723.3</v>
      </c>
      <c r="E40" s="75">
        <v>122.52400000327907</v>
      </c>
      <c r="F40" s="91">
        <f t="shared" si="0"/>
        <v>580078.82400000328</v>
      </c>
    </row>
    <row r="41" spans="1:8" x14ac:dyDescent="0.25">
      <c r="A41" s="3" t="s">
        <v>93</v>
      </c>
      <c r="B41" t="s">
        <v>137</v>
      </c>
      <c r="C41" s="75">
        <v>1392064.7599999676</v>
      </c>
      <c r="D41" s="75">
        <v>0</v>
      </c>
      <c r="E41" s="75">
        <v>0</v>
      </c>
      <c r="F41" s="91">
        <f t="shared" si="0"/>
        <v>1392064.7599999676</v>
      </c>
    </row>
    <row r="42" spans="1:8" x14ac:dyDescent="0.25">
      <c r="A42" s="3" t="s">
        <v>138</v>
      </c>
      <c r="B42" t="s">
        <v>139</v>
      </c>
      <c r="C42" s="75">
        <v>261409.9940000007</v>
      </c>
      <c r="D42" s="75">
        <v>0</v>
      </c>
      <c r="E42" s="75">
        <v>0</v>
      </c>
      <c r="F42" s="91">
        <f t="shared" si="0"/>
        <v>261409.9940000007</v>
      </c>
    </row>
    <row r="43" spans="1:8" x14ac:dyDescent="0.25">
      <c r="A43" s="3" t="s">
        <v>94</v>
      </c>
      <c r="B43" t="s">
        <v>140</v>
      </c>
      <c r="C43" s="75">
        <v>159275.50300001405</v>
      </c>
      <c r="D43" s="75">
        <v>0</v>
      </c>
      <c r="E43" s="75">
        <v>0</v>
      </c>
      <c r="F43" s="91">
        <f t="shared" si="0"/>
        <v>159275.50300001405</v>
      </c>
    </row>
    <row r="44" spans="1:8" x14ac:dyDescent="0.25">
      <c r="A44" s="3" t="s">
        <v>95</v>
      </c>
      <c r="B44" t="s">
        <v>141</v>
      </c>
      <c r="C44" s="75">
        <v>433299.05200002302</v>
      </c>
      <c r="D44" s="75">
        <v>0</v>
      </c>
      <c r="E44" s="75">
        <v>0</v>
      </c>
      <c r="F44" s="91">
        <f t="shared" si="0"/>
        <v>433299.05200002302</v>
      </c>
    </row>
    <row r="45" spans="1:8" x14ac:dyDescent="0.25">
      <c r="A45" s="3" t="s">
        <v>96</v>
      </c>
      <c r="B45" t="s">
        <v>142</v>
      </c>
      <c r="C45" s="75">
        <v>659699.09000000008</v>
      </c>
      <c r="D45" s="75">
        <v>65969.909000000014</v>
      </c>
      <c r="E45" s="75">
        <v>509839.21800004086</v>
      </c>
      <c r="F45" s="91">
        <f t="shared" si="0"/>
        <v>1235508.2170000409</v>
      </c>
    </row>
    <row r="46" spans="1:8" x14ac:dyDescent="0.25">
      <c r="A46" s="3" t="s">
        <v>145</v>
      </c>
      <c r="B46" t="s">
        <v>146</v>
      </c>
      <c r="C46" s="75">
        <v>0</v>
      </c>
      <c r="D46" s="75">
        <v>0</v>
      </c>
      <c r="E46" s="75">
        <v>0</v>
      </c>
      <c r="F46" s="91">
        <f t="shared" si="0"/>
        <v>0</v>
      </c>
    </row>
    <row r="47" spans="1:8" x14ac:dyDescent="0.25">
      <c r="A47" s="3" t="s">
        <v>97</v>
      </c>
      <c r="B47" t="s">
        <v>147</v>
      </c>
      <c r="C47" s="75">
        <v>36750.721999999121</v>
      </c>
      <c r="D47" s="75">
        <v>0</v>
      </c>
      <c r="E47" s="75">
        <v>0</v>
      </c>
      <c r="F47" s="91">
        <f t="shared" si="0"/>
        <v>36750.721999999121</v>
      </c>
    </row>
    <row r="48" spans="1:8" x14ac:dyDescent="0.25">
      <c r="C48" s="91">
        <f t="shared" ref="C48" si="1">SUM(C4:C47)</f>
        <v>21787011.180496085</v>
      </c>
      <c r="D48" s="91">
        <f>SUM(D4:D47)</f>
        <v>970836.71681361599</v>
      </c>
      <c r="E48" s="91">
        <f>SUM(E4:E47)</f>
        <v>782880.58140008198</v>
      </c>
      <c r="F48" s="91">
        <f>SUM(F4:F47)</f>
        <v>23540728.478709783</v>
      </c>
      <c r="G48">
        <v>23431487.41</v>
      </c>
      <c r="H48" s="91">
        <f>+F48-G48</f>
        <v>109241.06870978326</v>
      </c>
    </row>
  </sheetData>
  <mergeCells count="4">
    <mergeCell ref="C1:E1"/>
    <mergeCell ref="C2:C3"/>
    <mergeCell ref="D2:D3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05"/>
  <sheetViews>
    <sheetView tabSelected="1" zoomScaleNormal="100" workbookViewId="0">
      <pane xSplit="2" ySplit="5" topLeftCell="C6" activePane="bottomRight" state="frozen"/>
      <selection activeCell="B4" sqref="B4"/>
      <selection pane="topRight" activeCell="B4" sqref="B4"/>
      <selection pane="bottomLeft" activeCell="B4" sqref="B4"/>
      <selection pane="bottomRight" activeCell="L22" sqref="L22"/>
    </sheetView>
  </sheetViews>
  <sheetFormatPr defaultColWidth="8.85546875" defaultRowHeight="15" x14ac:dyDescent="0.25"/>
  <cols>
    <col min="1" max="1" width="7.85546875" style="3" bestFit="1" customWidth="1"/>
    <col min="2" max="2" width="49.28515625" style="2" customWidth="1"/>
    <col min="3" max="3" width="0.85546875" style="1" customWidth="1"/>
    <col min="4" max="4" width="10.140625" style="1" customWidth="1"/>
    <col min="5" max="5" width="0.85546875" style="1" customWidth="1"/>
    <col min="6" max="6" width="8.85546875" style="1" bestFit="1" customWidth="1"/>
    <col min="7" max="8" width="10.140625" style="1" customWidth="1"/>
    <col min="9" max="9" width="6.7109375" style="1" customWidth="1"/>
    <col min="10" max="11" width="10.140625" style="1" bestFit="1" customWidth="1"/>
    <col min="12" max="12" width="10.7109375" style="1" customWidth="1"/>
    <col min="13" max="13" width="8.7109375" style="1" customWidth="1"/>
    <col min="14" max="14" width="0.85546875" style="1" customWidth="1"/>
    <col min="15" max="15" width="9.7109375" style="1" customWidth="1"/>
    <col min="16" max="17" width="10.140625" style="1" customWidth="1"/>
    <col min="18" max="18" width="9" style="1" customWidth="1"/>
    <col min="19" max="21" width="10.140625" style="1" bestFit="1" customWidth="1"/>
    <col min="22" max="22" width="8.7109375" style="1" customWidth="1"/>
    <col min="23" max="23" width="0.85546875" style="1" customWidth="1"/>
    <col min="24" max="24" width="8.7109375" style="1" customWidth="1"/>
    <col min="25" max="26" width="10.7109375" style="1" customWidth="1"/>
    <col min="27" max="27" width="0.85546875" style="1" customWidth="1"/>
    <col min="28" max="29" width="10.7109375" style="1" customWidth="1"/>
    <col min="30" max="30" width="0.85546875" style="1" customWidth="1"/>
    <col min="31" max="31" width="12.85546875" style="1" customWidth="1"/>
    <col min="32" max="33" width="4.140625" style="1" bestFit="1" customWidth="1"/>
    <col min="34" max="34" width="2.7109375" style="1" customWidth="1"/>
    <col min="35" max="35" width="6.5703125" style="1" bestFit="1" customWidth="1"/>
    <col min="36" max="50" width="10.7109375" style="1" customWidth="1"/>
    <col min="51" max="16384" width="8.85546875" style="1"/>
  </cols>
  <sheetData>
    <row r="1" spans="1:33" ht="31.9" customHeight="1" x14ac:dyDescent="0.25">
      <c r="A1" s="48" t="s">
        <v>71</v>
      </c>
    </row>
    <row r="2" spans="1:33" ht="16.149999999999999" customHeight="1" x14ac:dyDescent="0.25">
      <c r="A2" s="44">
        <v>1</v>
      </c>
      <c r="B2" s="44">
        <v>2</v>
      </c>
      <c r="C2" s="62"/>
      <c r="D2" s="44">
        <v>3</v>
      </c>
      <c r="E2" s="62"/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62"/>
      <c r="O2" s="52">
        <v>12</v>
      </c>
      <c r="P2" s="52">
        <v>13</v>
      </c>
      <c r="Q2" s="52">
        <v>14</v>
      </c>
      <c r="R2" s="52">
        <v>15</v>
      </c>
      <c r="S2" s="52">
        <v>16</v>
      </c>
      <c r="T2" s="52">
        <v>17</v>
      </c>
      <c r="U2" s="52">
        <v>18</v>
      </c>
      <c r="V2" s="52">
        <v>19</v>
      </c>
      <c r="W2" s="62"/>
      <c r="X2" s="70">
        <v>20</v>
      </c>
      <c r="Y2" s="70">
        <v>21</v>
      </c>
      <c r="Z2" s="70">
        <v>22</v>
      </c>
      <c r="AA2" s="71"/>
      <c r="AB2" s="70">
        <v>23</v>
      </c>
      <c r="AC2" s="70">
        <v>24</v>
      </c>
      <c r="AD2" s="62"/>
      <c r="AE2" s="69" t="s">
        <v>55</v>
      </c>
    </row>
    <row r="3" spans="1:33" ht="22.15" customHeight="1" x14ac:dyDescent="0.25">
      <c r="A3" s="38" t="s">
        <v>30</v>
      </c>
      <c r="B3" s="56" t="s">
        <v>154</v>
      </c>
      <c r="C3" s="62"/>
      <c r="D3" s="157" t="s">
        <v>78</v>
      </c>
      <c r="E3" s="62"/>
      <c r="F3" s="134" t="s">
        <v>57</v>
      </c>
      <c r="G3" s="135"/>
      <c r="H3" s="135"/>
      <c r="I3" s="136"/>
      <c r="J3" s="121" t="s">
        <v>23</v>
      </c>
      <c r="K3" s="121"/>
      <c r="L3" s="121"/>
      <c r="M3" s="158" t="s">
        <v>66</v>
      </c>
      <c r="N3" s="62"/>
      <c r="O3" s="134" t="s">
        <v>56</v>
      </c>
      <c r="P3" s="135"/>
      <c r="Q3" s="135"/>
      <c r="R3" s="136"/>
      <c r="S3" s="121" t="s">
        <v>23</v>
      </c>
      <c r="T3" s="121"/>
      <c r="U3" s="121"/>
      <c r="V3" s="158" t="s">
        <v>67</v>
      </c>
      <c r="W3" s="62"/>
      <c r="X3" s="165" t="s">
        <v>61</v>
      </c>
      <c r="Y3" s="161" t="s">
        <v>52</v>
      </c>
      <c r="Z3" s="162"/>
      <c r="AA3" s="71"/>
      <c r="AB3" s="169" t="s">
        <v>63</v>
      </c>
      <c r="AC3" s="169" t="s">
        <v>64</v>
      </c>
      <c r="AD3" s="62"/>
      <c r="AE3" s="159" t="s">
        <v>62</v>
      </c>
      <c r="AG3" s="34">
        <v>0.03</v>
      </c>
    </row>
    <row r="4" spans="1:33" ht="22.15" customHeight="1" x14ac:dyDescent="0.25">
      <c r="A4" s="38" t="s">
        <v>21</v>
      </c>
      <c r="B4" s="63" t="s">
        <v>72</v>
      </c>
      <c r="C4" s="62"/>
      <c r="D4" s="157"/>
      <c r="E4" s="62"/>
      <c r="F4" s="160" t="s">
        <v>20</v>
      </c>
      <c r="G4" s="158" t="s">
        <v>58</v>
      </c>
      <c r="H4" s="158" t="s">
        <v>151</v>
      </c>
      <c r="I4" s="160" t="s">
        <v>18</v>
      </c>
      <c r="J4" s="121" t="s">
        <v>17</v>
      </c>
      <c r="K4" s="121"/>
      <c r="L4" s="121"/>
      <c r="M4" s="158"/>
      <c r="N4" s="62"/>
      <c r="O4" s="160" t="s">
        <v>20</v>
      </c>
      <c r="P4" s="158" t="s">
        <v>58</v>
      </c>
      <c r="Q4" s="158" t="s">
        <v>152</v>
      </c>
      <c r="R4" s="160" t="s">
        <v>18</v>
      </c>
      <c r="S4" s="121" t="s">
        <v>17</v>
      </c>
      <c r="T4" s="121"/>
      <c r="U4" s="121"/>
      <c r="V4" s="158"/>
      <c r="W4" s="62"/>
      <c r="X4" s="165"/>
      <c r="Y4" s="163"/>
      <c r="Z4" s="164"/>
      <c r="AA4" s="71"/>
      <c r="AB4" s="170"/>
      <c r="AC4" s="170"/>
      <c r="AD4" s="62"/>
      <c r="AE4" s="159"/>
      <c r="AG4" s="34">
        <v>0</v>
      </c>
    </row>
    <row r="5" spans="1:33" ht="22.35" customHeight="1" x14ac:dyDescent="0.25">
      <c r="A5" s="57" t="s">
        <v>13</v>
      </c>
      <c r="B5" s="58" t="s">
        <v>12</v>
      </c>
      <c r="C5" s="62"/>
      <c r="D5" s="157"/>
      <c r="E5" s="62"/>
      <c r="F5" s="160"/>
      <c r="G5" s="158"/>
      <c r="H5" s="158"/>
      <c r="I5" s="160"/>
      <c r="J5" s="60" t="s">
        <v>10</v>
      </c>
      <c r="K5" s="60" t="s">
        <v>9</v>
      </c>
      <c r="L5" s="60" t="s">
        <v>8</v>
      </c>
      <c r="M5" s="158"/>
      <c r="N5" s="62"/>
      <c r="O5" s="160"/>
      <c r="P5" s="158"/>
      <c r="Q5" s="158"/>
      <c r="R5" s="160"/>
      <c r="S5" s="60" t="s">
        <v>10</v>
      </c>
      <c r="T5" s="60" t="s">
        <v>9</v>
      </c>
      <c r="U5" s="60" t="s">
        <v>8</v>
      </c>
      <c r="V5" s="158"/>
      <c r="W5" s="62"/>
      <c r="X5" s="165"/>
      <c r="Y5" s="72" t="s">
        <v>59</v>
      </c>
      <c r="Z5" s="64" t="s">
        <v>60</v>
      </c>
      <c r="AA5" s="71"/>
      <c r="AB5" s="171"/>
      <c r="AC5" s="171"/>
      <c r="AD5" s="62"/>
      <c r="AE5" s="159"/>
      <c r="AG5" s="34">
        <v>-0.03</v>
      </c>
    </row>
    <row r="6" spans="1:33" ht="14.45" customHeight="1" x14ac:dyDescent="0.25">
      <c r="A6" s="7">
        <v>440021</v>
      </c>
      <c r="B6" s="100" t="s">
        <v>99</v>
      </c>
      <c r="D6" s="18">
        <f>+VLOOKUP(A6,LAB_NA1_2023!K:M,2,0)</f>
        <v>27492.66</v>
      </c>
      <c r="F6" s="7" t="s">
        <v>86</v>
      </c>
      <c r="G6" s="107">
        <f>+IFERROR(VLOOKUP(F6,'[4]Tracciato di rilevazione_2022'!$B$3:$AU$44,46,0),0)</f>
        <v>20</v>
      </c>
      <c r="H6" s="6">
        <f>+VLOOKUP(F6,LAB_NA1_2022!$A$6:$U$50,21,0)</f>
        <v>2951755.415</v>
      </c>
      <c r="I6" s="5">
        <v>1</v>
      </c>
      <c r="J6" s="1">
        <f>+H6</f>
        <v>2951755.415</v>
      </c>
      <c r="M6" s="65">
        <f t="shared" ref="M6:M50" si="0">(J6*$AG$3)+(K6*$AG$4)+(L6*$AG$5)</f>
        <v>88552.662450000003</v>
      </c>
      <c r="O6" s="7" t="s">
        <v>86</v>
      </c>
      <c r="P6" s="108">
        <f>+IFERROR(VLOOKUP(O6,'[4]Tracciato di rilevazione_2023'!$B$3:$AU$44,46,0),0)</f>
        <v>19</v>
      </c>
      <c r="Q6" s="6">
        <f>+VLOOKUP(O6,LAB_NA1_2023!$A$6:$U$50,21,0)</f>
        <v>2764541.8777499995</v>
      </c>
      <c r="R6" s="99">
        <v>1</v>
      </c>
      <c r="S6" s="33">
        <f>+Q6</f>
        <v>2764541.8777499995</v>
      </c>
      <c r="T6" s="33"/>
      <c r="U6" s="33"/>
      <c r="V6" s="27">
        <f t="shared" ref="V6:V50" si="1">(S6*$AG$3)+(T6*$AG$4)+(U6*$AG$5)</f>
        <v>82936.256332499979</v>
      </c>
      <c r="X6" s="7">
        <v>440021</v>
      </c>
      <c r="Y6" s="33">
        <f>VLOOKUP(X6,$F$6:$M$50,8,FALSE)</f>
        <v>-904.59720000000004</v>
      </c>
      <c r="Z6" s="33">
        <f>VLOOKUP(X6,$O$6:$V$50,8,FALSE)</f>
        <v>-841.275396</v>
      </c>
      <c r="AA6" s="33"/>
      <c r="AB6" s="8">
        <f>+LAB_NA1_2022!T6</f>
        <v>591.24</v>
      </c>
      <c r="AC6" s="8">
        <f>+LAB_NA1_2023!T6</f>
        <v>549.85320000000002</v>
      </c>
      <c r="AE6" s="47">
        <f>Y6+Z6+AB6+AC6</f>
        <v>-604.77939600000013</v>
      </c>
    </row>
    <row r="7" spans="1:33" ht="14.45" customHeight="1" x14ac:dyDescent="0.25">
      <c r="A7" s="7">
        <v>440076</v>
      </c>
      <c r="B7" s="100" t="s">
        <v>100</v>
      </c>
      <c r="D7" s="18">
        <f>+VLOOKUP(A7,LAB_NA1_2023!K:M,2,0)</f>
        <v>17195.699999999997</v>
      </c>
      <c r="F7" s="7">
        <v>520322</v>
      </c>
      <c r="G7" s="107">
        <f>+IFERROR(VLOOKUP(F7,'[4]Tracciato di rilevazione_2022'!$B$3:$AU$44,46,0),0)</f>
        <v>19</v>
      </c>
      <c r="H7" s="6">
        <f>+VLOOKUP(F7,LAB_NA1_2022!$A$6:$U$50,21,0)</f>
        <v>551260.78</v>
      </c>
      <c r="I7" s="5">
        <v>2</v>
      </c>
      <c r="J7" s="1">
        <f t="shared" ref="J7:J9" si="2">+H7</f>
        <v>551260.78</v>
      </c>
      <c r="M7" s="66">
        <f t="shared" si="0"/>
        <v>16537.823400000001</v>
      </c>
      <c r="O7" s="7" t="s">
        <v>96</v>
      </c>
      <c r="P7" s="108">
        <f>+IFERROR(VLOOKUP(O7,'[4]Tracciato di rilevazione_2023'!$B$3:$AU$44,46,0),0)</f>
        <v>19</v>
      </c>
      <c r="Q7" s="6">
        <f>+VLOOKUP(O7,LAB_NA1_2023!$A$6:$U$50,21,0)</f>
        <v>613520.15370000002</v>
      </c>
      <c r="R7" s="99">
        <v>2</v>
      </c>
      <c r="S7" s="33">
        <f t="shared" ref="S7:S8" si="3">+Q7</f>
        <v>613520.15370000002</v>
      </c>
      <c r="T7" s="33"/>
      <c r="U7" s="33"/>
      <c r="V7" s="27">
        <f t="shared" si="1"/>
        <v>18405.604610999999</v>
      </c>
      <c r="X7" s="7">
        <v>440076</v>
      </c>
      <c r="Y7" s="33">
        <f t="shared" ref="Y7:Y50" si="4">VLOOKUP(X7,$F$6:$M$50,8,FALSE)</f>
        <v>-565.79399999999998</v>
      </c>
      <c r="Z7" s="33">
        <f t="shared" ref="Z7:Z50" si="5">VLOOKUP(X7,$O$6:$V$50,8,FALSE)</f>
        <v>-526.18841999999995</v>
      </c>
      <c r="AA7" s="33"/>
      <c r="AB7" s="8">
        <f>+LAB_NA1_2022!T7</f>
        <v>369.8</v>
      </c>
      <c r="AC7" s="8">
        <f>+LAB_NA1_2023!T7</f>
        <v>343.91399999999993</v>
      </c>
      <c r="AE7" s="47">
        <f t="shared" ref="AE7:AE50" si="6">Y7+Z7+AB7+AC7</f>
        <v>-378.26841999999994</v>
      </c>
    </row>
    <row r="8" spans="1:33" ht="14.45" customHeight="1" x14ac:dyDescent="0.25">
      <c r="A8" s="7">
        <v>450046</v>
      </c>
      <c r="B8" s="100" t="s">
        <v>101</v>
      </c>
      <c r="D8" s="18">
        <f>+VLOOKUP(A8,LAB_NA1_2023!K:M,2,0)</f>
        <v>14029.05</v>
      </c>
      <c r="F8" s="7" t="s">
        <v>84</v>
      </c>
      <c r="G8" s="107">
        <f>+IFERROR(VLOOKUP(F8,'[4]Tracciato di rilevazione_2022'!$B$3:$AU$44,46,0),0)</f>
        <v>19</v>
      </c>
      <c r="H8" s="6">
        <f>+VLOOKUP(F8,LAB_NA1_2022!$A$6:$U$50,21,0)</f>
        <v>2173242.501399071</v>
      </c>
      <c r="I8" s="5">
        <v>3</v>
      </c>
      <c r="J8" s="1">
        <f t="shared" si="2"/>
        <v>2173242.501399071</v>
      </c>
      <c r="M8" s="66">
        <f t="shared" si="0"/>
        <v>65197.275041972127</v>
      </c>
      <c r="O8" s="7">
        <v>500236</v>
      </c>
      <c r="P8" s="108">
        <f>+IFERROR(VLOOKUP(O8,'[4]Tracciato di rilevazione_2023'!$B$3:$AU$44,46,0),0)</f>
        <v>19</v>
      </c>
      <c r="Q8" s="6">
        <f>+VLOOKUP(O8,LAB_NA1_2023!$A$6:$U$50,21,0)</f>
        <v>54003.929000000004</v>
      </c>
      <c r="R8" s="99">
        <v>3</v>
      </c>
      <c r="S8" s="33">
        <f t="shared" si="3"/>
        <v>54003.929000000004</v>
      </c>
      <c r="T8" s="33"/>
      <c r="U8" s="33"/>
      <c r="V8" s="27">
        <f t="shared" si="1"/>
        <v>1620.11787</v>
      </c>
      <c r="X8" s="7">
        <v>450046</v>
      </c>
      <c r="Y8" s="33">
        <f t="shared" si="4"/>
        <v>-461.601</v>
      </c>
      <c r="Z8" s="33">
        <f t="shared" si="5"/>
        <v>-429.28892999999999</v>
      </c>
      <c r="AA8" s="33"/>
      <c r="AB8" s="8">
        <f>+LAB_NA1_2022!T8</f>
        <v>301.7</v>
      </c>
      <c r="AC8" s="8">
        <f>+LAB_NA1_2023!T8</f>
        <v>280.58100000000002</v>
      </c>
      <c r="AE8" s="47">
        <f t="shared" si="6"/>
        <v>-308.60892999999999</v>
      </c>
    </row>
    <row r="9" spans="1:33" ht="14.45" customHeight="1" x14ac:dyDescent="0.25">
      <c r="A9" s="7">
        <v>460103</v>
      </c>
      <c r="B9" s="100" t="s">
        <v>102</v>
      </c>
      <c r="D9" s="18">
        <f>+VLOOKUP(A9,LAB_NA1_2023!K:M,2,0)</f>
        <v>356200.23</v>
      </c>
      <c r="F9" s="7" t="s">
        <v>96</v>
      </c>
      <c r="G9" s="107">
        <f>+IFERROR(VLOOKUP(F9,'[4]Tracciato di rilevazione_2022'!$B$3:$AU$44,46,0),0)</f>
        <v>19</v>
      </c>
      <c r="H9" s="6">
        <f>+VLOOKUP(F9,LAB_NA1_2022!$A$6:$U$50,21,0)</f>
        <v>646505.13760000002</v>
      </c>
      <c r="I9" s="5">
        <v>4</v>
      </c>
      <c r="J9" s="1">
        <f t="shared" si="2"/>
        <v>646505.13760000002</v>
      </c>
      <c r="M9" s="66">
        <f t="shared" si="0"/>
        <v>19395.154127999998</v>
      </c>
      <c r="O9" s="7" t="s">
        <v>84</v>
      </c>
      <c r="P9" s="108">
        <f>+IFERROR(VLOOKUP(O9,'[4]Tracciato di rilevazione_2023'!$B$3:$AU$44,46,0),0)</f>
        <v>18</v>
      </c>
      <c r="Q9" s="6">
        <f>+VLOOKUP(O9,LAB_NA1_2023!$A$6:$U$50,21,0)</f>
        <v>4850572.4728731364</v>
      </c>
      <c r="R9" s="99">
        <v>4</v>
      </c>
      <c r="S9" s="33">
        <f>+Q9*S$58</f>
        <v>2420731.5608572182</v>
      </c>
      <c r="T9" s="33">
        <f>+Q9-S9</f>
        <v>2429840.9120159182</v>
      </c>
      <c r="U9" s="33"/>
      <c r="V9" s="27">
        <f t="shared" si="1"/>
        <v>72621.946825716543</v>
      </c>
      <c r="X9" s="7">
        <v>460103</v>
      </c>
      <c r="Y9" s="33">
        <f t="shared" si="4"/>
        <v>-11490.33</v>
      </c>
      <c r="Z9" s="33">
        <f t="shared" si="5"/>
        <v>-10899.727037999999</v>
      </c>
      <c r="AA9" s="33"/>
      <c r="AB9" s="8">
        <f>+LAB_NA1_2022!T9</f>
        <v>0</v>
      </c>
      <c r="AC9" s="8">
        <f>+LAB_NA1_2023!T9</f>
        <v>7124.0046000000002</v>
      </c>
      <c r="AE9" s="47">
        <f t="shared" si="6"/>
        <v>-15266.052437999999</v>
      </c>
    </row>
    <row r="10" spans="1:33" ht="14.45" customHeight="1" x14ac:dyDescent="0.25">
      <c r="A10" s="7">
        <v>470125</v>
      </c>
      <c r="B10" s="100" t="s">
        <v>103</v>
      </c>
      <c r="D10" s="18">
        <f>+VLOOKUP(A10,LAB_NA1_2023!K:M,2,0)</f>
        <v>6503.6055395044914</v>
      </c>
      <c r="F10" s="7" t="s">
        <v>85</v>
      </c>
      <c r="G10" s="107">
        <f>+IFERROR(VLOOKUP(F10,'[4]Tracciato di rilevazione_2022'!$B$3:$AU$44,46,0),0)</f>
        <v>18</v>
      </c>
      <c r="H10" s="6">
        <f>+VLOOKUP(F10,LAB_NA1_2022!$A$6:$U$50,21,0)</f>
        <v>1599826.1917142007</v>
      </c>
      <c r="I10" s="5">
        <v>5</v>
      </c>
      <c r="J10" s="1">
        <f>+H10*$J$58</f>
        <v>470819.30319013592</v>
      </c>
      <c r="K10" s="1">
        <f>+H10-J10</f>
        <v>1129006.8885240648</v>
      </c>
      <c r="M10" s="66">
        <f t="shared" si="0"/>
        <v>14124.579095704077</v>
      </c>
      <c r="O10" s="7" t="s">
        <v>91</v>
      </c>
      <c r="P10" s="108">
        <f>+IFERROR(VLOOKUP(O10,'[4]Tracciato di rilevazione_2023'!$B$3:$AU$44,46,0),0)</f>
        <v>18</v>
      </c>
      <c r="Q10" s="6">
        <f>+VLOOKUP(O10,LAB_NA1_2023!$A$6:$U$50,21,0)</f>
        <v>3494377.4131999998</v>
      </c>
      <c r="R10" s="99">
        <v>5</v>
      </c>
      <c r="S10" s="33">
        <f t="shared" ref="S10:S11" si="7">+Q10*S$58</f>
        <v>1743907.4948341839</v>
      </c>
      <c r="T10" s="33">
        <f t="shared" ref="T10:T11" si="8">+Q10-S10</f>
        <v>1750469.9183658159</v>
      </c>
      <c r="U10" s="33"/>
      <c r="V10" s="27">
        <f t="shared" si="1"/>
        <v>52317.224845025514</v>
      </c>
      <c r="X10" s="7">
        <v>470125</v>
      </c>
      <c r="Y10" s="33">
        <f t="shared" si="4"/>
        <v>0</v>
      </c>
      <c r="Z10" s="33">
        <f t="shared" si="5"/>
        <v>0</v>
      </c>
      <c r="AA10" s="33"/>
      <c r="AB10" s="8">
        <f>+LAB_NA1_2022!T10</f>
        <v>0</v>
      </c>
      <c r="AC10" s="8">
        <f>+LAB_NA1_2023!T10</f>
        <v>130.07211079008982</v>
      </c>
      <c r="AE10" s="47">
        <f t="shared" si="6"/>
        <v>130.07211079008982</v>
      </c>
    </row>
    <row r="11" spans="1:33" ht="14.45" customHeight="1" x14ac:dyDescent="0.25">
      <c r="A11" s="7">
        <v>470156</v>
      </c>
      <c r="B11" s="100" t="s">
        <v>104</v>
      </c>
      <c r="D11" s="18">
        <f>+VLOOKUP(A11,LAB_NA1_2023!K:M,2,0)</f>
        <v>28815.584999999985</v>
      </c>
      <c r="F11" s="7" t="s">
        <v>88</v>
      </c>
      <c r="G11" s="107">
        <f>+IFERROR(VLOOKUP(F11,'[4]Tracciato di rilevazione_2022'!$B$3:$AU$44,46,0),0)</f>
        <v>18</v>
      </c>
      <c r="H11" s="6">
        <f>+VLOOKUP(F11,LAB_NA1_2022!$A$6:$U$50,21,0)</f>
        <v>624681</v>
      </c>
      <c r="I11" s="5">
        <v>6</v>
      </c>
      <c r="J11" s="1">
        <f t="shared" ref="J11:J12" si="9">+H11*$J$58</f>
        <v>183839.89127030034</v>
      </c>
      <c r="K11" s="1">
        <f t="shared" ref="K11:K12" si="10">+H11-J11</f>
        <v>440841.10872969963</v>
      </c>
      <c r="M11" s="66">
        <f t="shared" si="0"/>
        <v>5515.1967381090099</v>
      </c>
      <c r="O11" s="7">
        <v>470156</v>
      </c>
      <c r="P11" s="108">
        <f>+IFERROR(VLOOKUP(O11,'[4]Tracciato di rilevazione_2023'!$B$3:$AU$44,46,0),0)</f>
        <v>18</v>
      </c>
      <c r="Q11" s="6">
        <f>+VLOOKUP(O11,LAB_NA1_2023!$A$6:$U$50,21,0)</f>
        <v>28815.584999999985</v>
      </c>
      <c r="R11" s="99">
        <v>6</v>
      </c>
      <c r="S11" s="33">
        <f t="shared" si="7"/>
        <v>14380.73473681056</v>
      </c>
      <c r="T11" s="33">
        <f t="shared" si="8"/>
        <v>14434.850263189424</v>
      </c>
      <c r="U11" s="33"/>
      <c r="V11" s="27">
        <f t="shared" si="1"/>
        <v>431.4220421043168</v>
      </c>
      <c r="X11" s="7">
        <v>470156</v>
      </c>
      <c r="Y11" s="33">
        <f t="shared" si="4"/>
        <v>-11377.508400000001</v>
      </c>
      <c r="Z11" s="33">
        <f t="shared" si="5"/>
        <v>431.4220421043168</v>
      </c>
      <c r="AA11" s="33"/>
      <c r="AB11" s="8">
        <f>+LAB_NA1_2022!T11</f>
        <v>7436.28</v>
      </c>
      <c r="AC11" s="8">
        <f>+LAB_NA1_2023!T11</f>
        <v>0</v>
      </c>
      <c r="AE11" s="47">
        <f t="shared" si="6"/>
        <v>-3509.8063578956835</v>
      </c>
    </row>
    <row r="12" spans="1:33" ht="14.45" customHeight="1" x14ac:dyDescent="0.25">
      <c r="A12" s="7">
        <v>470162</v>
      </c>
      <c r="B12" s="100" t="s">
        <v>105</v>
      </c>
      <c r="D12" s="18">
        <f>+VLOOKUP(A12,LAB_NA1_2023!K:M,2,0)</f>
        <v>76895.189999999988</v>
      </c>
      <c r="F12" s="7" t="s">
        <v>90</v>
      </c>
      <c r="G12" s="107">
        <f>+IFERROR(VLOOKUP(F12,'[4]Tracciato di rilevazione_2022'!$B$3:$AU$44,46,0),0)</f>
        <v>18</v>
      </c>
      <c r="H12" s="6">
        <f>+VLOOKUP(F12,LAB_NA1_2022!$A$6:$U$50,21,0)</f>
        <v>1227142.084</v>
      </c>
      <c r="I12" s="5">
        <v>7</v>
      </c>
      <c r="J12" s="1">
        <f t="shared" si="9"/>
        <v>361140.59383232368</v>
      </c>
      <c r="K12" s="1">
        <f t="shared" si="10"/>
        <v>866001.49016767635</v>
      </c>
      <c r="M12" s="66">
        <f t="shared" si="0"/>
        <v>10834.21781496971</v>
      </c>
      <c r="O12" s="7" t="s">
        <v>143</v>
      </c>
      <c r="P12" s="108">
        <f>+IFERROR(VLOOKUP(O12,'[4]Tracciato di rilevazione_2023'!$B$3:$AU$44,46,0),0)</f>
        <v>0</v>
      </c>
      <c r="Q12" s="6">
        <f>+VLOOKUP(O12,LAB_NA1_2023!$A$6:$U$50,21,0)</f>
        <v>893396.37381498632</v>
      </c>
      <c r="R12" s="99" t="s">
        <v>74</v>
      </c>
      <c r="S12" s="33"/>
      <c r="T12" s="33">
        <f>+Q12</f>
        <v>893396.37381498632</v>
      </c>
      <c r="U12" s="33"/>
      <c r="V12" s="27">
        <f t="shared" si="1"/>
        <v>0</v>
      </c>
      <c r="X12" s="7">
        <v>470162</v>
      </c>
      <c r="Y12" s="33">
        <f t="shared" si="4"/>
        <v>-2530.0998</v>
      </c>
      <c r="Z12" s="33">
        <f t="shared" si="5"/>
        <v>-2352.9928139999997</v>
      </c>
      <c r="AA12" s="33"/>
      <c r="AB12" s="8">
        <f>+LAB_NA1_2022!T12</f>
        <v>1653.66</v>
      </c>
      <c r="AC12" s="8">
        <f>+LAB_NA1_2023!T12</f>
        <v>1537.9037999999998</v>
      </c>
      <c r="AE12" s="47">
        <f t="shared" si="6"/>
        <v>-1691.5288139999996</v>
      </c>
    </row>
    <row r="13" spans="1:33" ht="14.45" customHeight="1" x14ac:dyDescent="0.25">
      <c r="A13" s="7">
        <v>480212</v>
      </c>
      <c r="B13" s="100" t="s">
        <v>149</v>
      </c>
      <c r="D13" s="18">
        <f>+VLOOKUP(A13,LAB_NA1_2023!K:M,2,0)</f>
        <v>1187.6099999999999</v>
      </c>
      <c r="F13" s="7">
        <v>470125</v>
      </c>
      <c r="G13" s="107" t="s">
        <v>74</v>
      </c>
      <c r="H13" s="6">
        <f>+VLOOKUP(F13,LAB_NA1_2022!$A$6:$U$50,21,0)</f>
        <v>4128.01</v>
      </c>
      <c r="I13" s="5" t="s">
        <v>74</v>
      </c>
      <c r="K13" s="1">
        <f>+H13</f>
        <v>4128.01</v>
      </c>
      <c r="M13" s="66">
        <f t="shared" si="0"/>
        <v>0</v>
      </c>
      <c r="O13" s="7" t="s">
        <v>145</v>
      </c>
      <c r="P13" s="108">
        <f>+IFERROR(VLOOKUP(O13,'[4]Tracciato di rilevazione_2023'!$B$3:$AU$44,46,0),0)</f>
        <v>0</v>
      </c>
      <c r="Q13" s="6">
        <f>+VLOOKUP(O13,LAB_NA1_2023!$A$6:$U$50,21,0)</f>
        <v>368077.13499999995</v>
      </c>
      <c r="R13" s="99" t="s">
        <v>74</v>
      </c>
      <c r="S13" s="33"/>
      <c r="T13" s="33">
        <f t="shared" ref="T13:T14" si="11">+Q13</f>
        <v>368077.13499999995</v>
      </c>
      <c r="U13" s="33"/>
      <c r="V13" s="27">
        <f t="shared" si="1"/>
        <v>0</v>
      </c>
      <c r="X13" s="7">
        <v>480212</v>
      </c>
      <c r="Y13" s="33">
        <f t="shared" si="4"/>
        <v>-39.0762</v>
      </c>
      <c r="Z13" s="33">
        <f t="shared" si="5"/>
        <v>-36.340865999999991</v>
      </c>
      <c r="AA13" s="33"/>
      <c r="AB13" s="8">
        <f>+LAB_NA1_2022!T13</f>
        <v>25.54</v>
      </c>
      <c r="AC13" s="8">
        <f>+LAB_NA1_2023!T13</f>
        <v>23.752199999999998</v>
      </c>
      <c r="AE13" s="47">
        <f t="shared" si="6"/>
        <v>-26.124865999999994</v>
      </c>
    </row>
    <row r="14" spans="1:33" ht="14.45" customHeight="1" x14ac:dyDescent="0.25">
      <c r="A14" s="7">
        <v>490209</v>
      </c>
      <c r="B14" s="100" t="s">
        <v>107</v>
      </c>
      <c r="D14" s="18">
        <f>+VLOOKUP(A14,LAB_NA1_2023!K:M,2,0)</f>
        <v>0</v>
      </c>
      <c r="F14" s="7">
        <v>500236</v>
      </c>
      <c r="G14" s="107">
        <f>+IFERROR(VLOOKUP(F14,'[4]Tracciato di rilevazione_2022'!$B$3:$AU$44,46,0),0)</f>
        <v>17</v>
      </c>
      <c r="H14" s="6">
        <f>+VLOOKUP(F14,LAB_NA1_2022!$A$6:$U$50,21,0)</f>
        <v>696829.27439999999</v>
      </c>
      <c r="I14" s="5">
        <v>8</v>
      </c>
      <c r="K14" s="1">
        <f>+H14</f>
        <v>696829.27439999999</v>
      </c>
      <c r="M14" s="66">
        <f t="shared" si="0"/>
        <v>0</v>
      </c>
      <c r="O14" s="7">
        <v>470125</v>
      </c>
      <c r="P14" s="108" t="s">
        <v>153</v>
      </c>
      <c r="Q14" s="6">
        <f>+VLOOKUP(O14,LAB_NA1_2023!$A$6:$U$50,21,0)</f>
        <v>6633.6776502945813</v>
      </c>
      <c r="R14" s="99" t="s">
        <v>74</v>
      </c>
      <c r="S14" s="33"/>
      <c r="T14" s="33">
        <f t="shared" si="11"/>
        <v>6633.6776502945813</v>
      </c>
      <c r="U14" s="33"/>
      <c r="V14" s="27">
        <f t="shared" si="1"/>
        <v>0</v>
      </c>
      <c r="X14" s="7">
        <v>490209</v>
      </c>
      <c r="Y14" s="33">
        <f t="shared" si="4"/>
        <v>0</v>
      </c>
      <c r="Z14" s="33">
        <f t="shared" si="5"/>
        <v>0</v>
      </c>
      <c r="AA14" s="33"/>
      <c r="AB14" s="8">
        <f>+LAB_NA1_2022!T14</f>
        <v>0</v>
      </c>
      <c r="AC14" s="8">
        <f>+LAB_NA1_2023!T14</f>
        <v>0</v>
      </c>
      <c r="AE14" s="47">
        <f t="shared" si="6"/>
        <v>0</v>
      </c>
    </row>
    <row r="15" spans="1:33" x14ac:dyDescent="0.25">
      <c r="A15" s="7">
        <v>490216</v>
      </c>
      <c r="B15" s="100" t="s">
        <v>108</v>
      </c>
      <c r="D15" s="18">
        <f>+VLOOKUP(A15,LAB_NA1_2023!K:M,2,0)</f>
        <v>101556.93</v>
      </c>
      <c r="F15" s="7" t="s">
        <v>89</v>
      </c>
      <c r="G15" s="107">
        <f>+IFERROR(VLOOKUP(F15,'[4]Tracciato di rilevazione_2022'!$B$3:$AU$44,46,0),0)</f>
        <v>16</v>
      </c>
      <c r="H15" s="6">
        <f>+VLOOKUP(F15,LAB_NA1_2022!$A$6:$U$50,21,0)</f>
        <v>643847.18160000001</v>
      </c>
      <c r="I15" s="5">
        <v>9</v>
      </c>
      <c r="K15" s="1">
        <f>+H15*$K$58</f>
        <v>432459.57878143573</v>
      </c>
      <c r="L15" s="1">
        <f>+H15-K15</f>
        <v>211387.60281856428</v>
      </c>
      <c r="M15" s="66">
        <f t="shared" si="0"/>
        <v>-6341.6280845569281</v>
      </c>
      <c r="O15" s="7" t="s">
        <v>90</v>
      </c>
      <c r="P15" s="108">
        <f>+IFERROR(VLOOKUP(O15,'[4]Tracciato di rilevazione_2023'!$B$3:$AU$44,46,0),0)</f>
        <v>17</v>
      </c>
      <c r="Q15" s="6">
        <f>+VLOOKUP(O15,LAB_NA1_2023!$A$6:$U$50,21,0)</f>
        <v>1170401.8684393691</v>
      </c>
      <c r="R15" s="99">
        <v>7</v>
      </c>
      <c r="S15" s="33"/>
      <c r="T15" s="33">
        <f>+Q15</f>
        <v>1170401.8684393691</v>
      </c>
      <c r="U15" s="33"/>
      <c r="V15" s="27">
        <f t="shared" si="1"/>
        <v>0</v>
      </c>
      <c r="X15" s="7">
        <v>490216</v>
      </c>
      <c r="Y15" s="33">
        <f t="shared" si="4"/>
        <v>-3341.5506</v>
      </c>
      <c r="Z15" s="33">
        <f t="shared" si="5"/>
        <v>-3107.6420579999999</v>
      </c>
      <c r="AA15" s="33"/>
      <c r="AB15" s="8">
        <f>+LAB_NA1_2022!T15</f>
        <v>2184.02</v>
      </c>
      <c r="AC15" s="8">
        <f>+LAB_NA1_2023!T15</f>
        <v>2031.1386</v>
      </c>
      <c r="AE15" s="47">
        <f t="shared" si="6"/>
        <v>-2234.0340579999993</v>
      </c>
    </row>
    <row r="16" spans="1:33" ht="14.45" customHeight="1" x14ac:dyDescent="0.25">
      <c r="A16" s="7">
        <v>490219</v>
      </c>
      <c r="B16" s="100" t="s">
        <v>109</v>
      </c>
      <c r="D16" s="18">
        <f>+VLOOKUP(A16,LAB_NA1_2023!K:M,2,0)</f>
        <v>72417.239999999991</v>
      </c>
      <c r="F16" s="7" t="s">
        <v>91</v>
      </c>
      <c r="G16" s="107">
        <f>+IFERROR(VLOOKUP(F16,'[4]Tracciato di rilevazione_2022'!$B$3:$AU$44,46,0),0)</f>
        <v>16</v>
      </c>
      <c r="H16" s="6">
        <f>+VLOOKUP(F16,LAB_NA1_2022!$A$6:$U$50,21,0)</f>
        <v>3597500.17</v>
      </c>
      <c r="I16" s="5">
        <v>10</v>
      </c>
      <c r="K16" s="1">
        <f t="shared" ref="K16:K18" si="12">+H16*$K$58</f>
        <v>2416370.6119178007</v>
      </c>
      <c r="L16" s="1">
        <f t="shared" ref="L16:L18" si="13">+H16-K16</f>
        <v>1181129.5580821992</v>
      </c>
      <c r="M16" s="66">
        <f t="shared" si="0"/>
        <v>-35433.886742465977</v>
      </c>
      <c r="O16" s="7">
        <v>530379</v>
      </c>
      <c r="P16" s="108">
        <f>+IFERROR(VLOOKUP(O16,'[4]Tracciato di rilevazione_2023'!$B$3:$AU$44,46,0),0)</f>
        <v>17</v>
      </c>
      <c r="Q16" s="6">
        <f>+VLOOKUP(O16,LAB_NA1_2023!$A$6:$U$50,21,0)</f>
        <v>205953.39179999998</v>
      </c>
      <c r="R16" s="99">
        <v>8</v>
      </c>
      <c r="S16" s="33"/>
      <c r="T16" s="33">
        <f>+Q16</f>
        <v>205953.39179999998</v>
      </c>
      <c r="U16" s="33"/>
      <c r="V16" s="27">
        <f t="shared" si="1"/>
        <v>0</v>
      </c>
      <c r="X16" s="7">
        <v>490219</v>
      </c>
      <c r="Y16" s="33">
        <f t="shared" si="4"/>
        <v>-2382.7608</v>
      </c>
      <c r="Z16" s="33">
        <f t="shared" si="5"/>
        <v>-2215.9675439999996</v>
      </c>
      <c r="AA16" s="33"/>
      <c r="AB16" s="8">
        <f>+LAB_NA1_2022!T16</f>
        <v>1557.3600000000001</v>
      </c>
      <c r="AC16" s="8">
        <f>+LAB_NA1_2023!T16</f>
        <v>1448.3447999999999</v>
      </c>
      <c r="AE16" s="47">
        <f t="shared" si="6"/>
        <v>-1593.0235439999992</v>
      </c>
    </row>
    <row r="17" spans="1:31" ht="14.45" customHeight="1" x14ac:dyDescent="0.25">
      <c r="A17" s="7">
        <v>490242</v>
      </c>
      <c r="B17" s="100" t="s">
        <v>110</v>
      </c>
      <c r="D17" s="18">
        <f>+VLOOKUP(A17,LAB_NA1_2023!K:M,2,0)</f>
        <v>15736.52</v>
      </c>
      <c r="F17" s="7" t="s">
        <v>92</v>
      </c>
      <c r="G17" s="107">
        <f>+IFERROR(VLOOKUP(F17,'[4]Tracciato di rilevazione_2022'!$B$3:$AU$44,46,0),0)</f>
        <v>16</v>
      </c>
      <c r="H17" s="6">
        <f>+VLOOKUP(F17,LAB_NA1_2022!$A$6:$U$50,21,0)</f>
        <v>537777.66</v>
      </c>
      <c r="I17" s="5">
        <v>11</v>
      </c>
      <c r="K17" s="1">
        <f t="shared" si="12"/>
        <v>361214.75245682144</v>
      </c>
      <c r="L17" s="1">
        <f t="shared" si="13"/>
        <v>176562.90754317859</v>
      </c>
      <c r="M17" s="66">
        <f t="shared" si="0"/>
        <v>-5296.8872262953573</v>
      </c>
      <c r="O17" s="7" t="s">
        <v>92</v>
      </c>
      <c r="P17" s="108">
        <f>+IFERROR(VLOOKUP(O17,'[4]Tracciato di rilevazione_2023'!$B$3:$AU$44,46,0),0)</f>
        <v>16</v>
      </c>
      <c r="Q17" s="6">
        <f>+VLOOKUP(O17,LAB_NA1_2023!$A$6:$U$50,21,0)</f>
        <v>500133.22379999992</v>
      </c>
      <c r="R17" s="99">
        <v>9</v>
      </c>
      <c r="S17" s="33"/>
      <c r="T17" s="33">
        <f>+Q17</f>
        <v>500133.22379999992</v>
      </c>
      <c r="U17" s="33"/>
      <c r="V17" s="27">
        <f t="shared" si="1"/>
        <v>0</v>
      </c>
      <c r="X17" s="7">
        <v>490242</v>
      </c>
      <c r="Y17" s="33">
        <f t="shared" si="4"/>
        <v>-6025.3194000000003</v>
      </c>
      <c r="Z17" s="33">
        <f t="shared" si="5"/>
        <v>-379.59764480036119</v>
      </c>
      <c r="AA17" s="33"/>
      <c r="AB17" s="8">
        <f>+LAB_NA1_2022!T17</f>
        <v>-2208.02</v>
      </c>
      <c r="AC17" s="8">
        <f>+LAB_NA1_2023!T17</f>
        <v>-314.73040000000003</v>
      </c>
      <c r="AE17" s="47">
        <f t="shared" si="6"/>
        <v>-8927.6674448003614</v>
      </c>
    </row>
    <row r="18" spans="1:31" ht="14.45" customHeight="1" x14ac:dyDescent="0.25">
      <c r="A18" s="7">
        <v>490243</v>
      </c>
      <c r="B18" s="100" t="s">
        <v>111</v>
      </c>
      <c r="D18" s="18">
        <f>+VLOOKUP(A18,LAB_NA1_2023!K:M,2,0)</f>
        <v>277671.02999999997</v>
      </c>
      <c r="F18" s="7" t="s">
        <v>93</v>
      </c>
      <c r="G18" s="107">
        <f>+IFERROR(VLOOKUP(F18,'[4]Tracciato di rilevazione_2022'!$B$3:$AU$44,46,0),0)</f>
        <v>16</v>
      </c>
      <c r="H18" s="6">
        <f>+VLOOKUP(F18,LAB_NA1_2022!$A$6:$U$50,21,0)</f>
        <v>1476463.8896828946</v>
      </c>
      <c r="I18" s="5">
        <v>12</v>
      </c>
      <c r="K18" s="1">
        <f t="shared" si="12"/>
        <v>991711.96219501283</v>
      </c>
      <c r="L18" s="1">
        <f t="shared" si="13"/>
        <v>484751.92748788174</v>
      </c>
      <c r="M18" s="66">
        <f t="shared" si="0"/>
        <v>-14542.557824636451</v>
      </c>
      <c r="O18" s="7" t="s">
        <v>85</v>
      </c>
      <c r="P18" s="108">
        <f>+IFERROR(VLOOKUP(O18,'[4]Tracciato di rilevazione_2023'!$B$3:$AU$44,46,0),0)</f>
        <v>15</v>
      </c>
      <c r="Q18" s="6">
        <f>+VLOOKUP(O18,LAB_NA1_2023!$A$6:$U$50,21,0)</f>
        <v>1498301.42</v>
      </c>
      <c r="R18" s="99">
        <v>10</v>
      </c>
      <c r="S18" s="33"/>
      <c r="T18" s="33">
        <f>+Q18*$T$58</f>
        <v>268976.53837701638</v>
      </c>
      <c r="U18" s="33">
        <f>+Q18-T18</f>
        <v>1229324.8816229836</v>
      </c>
      <c r="V18" s="27">
        <f t="shared" si="1"/>
        <v>-36879.746448689504</v>
      </c>
      <c r="X18" s="7">
        <v>490243</v>
      </c>
      <c r="Y18" s="33">
        <f t="shared" si="4"/>
        <v>-9136.2725999999984</v>
      </c>
      <c r="Z18" s="33">
        <f t="shared" si="5"/>
        <v>-8496.7335179999991</v>
      </c>
      <c r="AA18" s="33"/>
      <c r="AB18" s="8">
        <f>+LAB_NA1_2022!T18</f>
        <v>5971.42</v>
      </c>
      <c r="AC18" s="8">
        <f>+LAB_NA1_2023!T18</f>
        <v>5553.4205999999995</v>
      </c>
      <c r="AE18" s="47">
        <f t="shared" si="6"/>
        <v>-6108.165517999998</v>
      </c>
    </row>
    <row r="19" spans="1:31" ht="14.45" customHeight="1" x14ac:dyDescent="0.25">
      <c r="A19" s="7">
        <v>490248</v>
      </c>
      <c r="B19" s="100" t="s">
        <v>112</v>
      </c>
      <c r="D19" s="18">
        <f>+VLOOKUP(A19,LAB_NA1_2023!K:M,2,0)</f>
        <v>141633.41999999998</v>
      </c>
      <c r="F19" s="7">
        <v>490216</v>
      </c>
      <c r="G19" s="107">
        <f>+IFERROR(VLOOKUP(F19,'[4]Tracciato di rilevazione_2022'!$B$3:$AU$44,46,0),0)</f>
        <v>15</v>
      </c>
      <c r="H19" s="6">
        <f>+VLOOKUP(F19,LAB_NA1_2022!$A$6:$U$50,21,0)</f>
        <v>111385.02</v>
      </c>
      <c r="I19" s="5">
        <v>13</v>
      </c>
      <c r="K19" s="33"/>
      <c r="L19" s="33">
        <f>+H19</f>
        <v>111385.02</v>
      </c>
      <c r="M19" s="66">
        <f t="shared" si="0"/>
        <v>-3341.5506</v>
      </c>
      <c r="O19" s="7">
        <v>490242</v>
      </c>
      <c r="P19" s="108">
        <f>+IFERROR(VLOOKUP(O19,'[4]Tracciato di rilevazione_2023'!$B$3:$AU$44,46,0),0)</f>
        <v>15</v>
      </c>
      <c r="Q19" s="6">
        <f>+VLOOKUP(O19,LAB_NA1_2023!$A$6:$U$50,21,0)</f>
        <v>15421.7896</v>
      </c>
      <c r="R19" s="99">
        <v>11</v>
      </c>
      <c r="S19" s="33"/>
      <c r="T19" s="33">
        <f>+Q19*$T$58</f>
        <v>2768.5347733212934</v>
      </c>
      <c r="U19" s="33">
        <f>+Q19-T19</f>
        <v>12653.254826678707</v>
      </c>
      <c r="V19" s="27">
        <f t="shared" si="1"/>
        <v>-379.59764480036119</v>
      </c>
      <c r="X19" s="7">
        <v>490248</v>
      </c>
      <c r="Y19" s="33">
        <f t="shared" si="4"/>
        <v>-4568.82</v>
      </c>
      <c r="Z19" s="33">
        <f t="shared" si="5"/>
        <v>-4249.0025999999998</v>
      </c>
      <c r="AA19" s="33"/>
      <c r="AB19" s="8">
        <f>+LAB_NA1_2022!T19</f>
        <v>0</v>
      </c>
      <c r="AC19" s="8">
        <f>+LAB_NA1_2023!T19</f>
        <v>0</v>
      </c>
      <c r="AE19" s="47">
        <f t="shared" si="6"/>
        <v>-8817.8225999999995</v>
      </c>
    </row>
    <row r="20" spans="1:31" ht="14.45" customHeight="1" x14ac:dyDescent="0.25">
      <c r="A20" s="7">
        <v>500235</v>
      </c>
      <c r="B20" s="100" t="s">
        <v>113</v>
      </c>
      <c r="D20" s="18">
        <f>+VLOOKUP(A20,LAB_NA1_2023!K:M,2,0)</f>
        <v>10374.925000000003</v>
      </c>
      <c r="F20" s="7">
        <v>490242</v>
      </c>
      <c r="G20" s="107">
        <f>+IFERROR(VLOOKUP(F20,'[4]Tracciato di rilevazione_2022'!$B$3:$AU$44,46,0),0)</f>
        <v>15</v>
      </c>
      <c r="H20" s="6">
        <f>+VLOOKUP(F20,LAB_NA1_2022!$A$6:$U$50,21,0)</f>
        <v>200843.98</v>
      </c>
      <c r="I20" s="5">
        <v>14</v>
      </c>
      <c r="K20" s="33"/>
      <c r="L20" s="33">
        <f t="shared" ref="L20:L50" si="14">+H20</f>
        <v>200843.98</v>
      </c>
      <c r="M20" s="66">
        <f t="shared" si="0"/>
        <v>-6025.3194000000003</v>
      </c>
      <c r="O20" s="7" t="s">
        <v>93</v>
      </c>
      <c r="P20" s="108">
        <f>+IFERROR(VLOOKUP(O20,'[4]Tracciato di rilevazione_2023'!$B$3:$AU$44,46,0),0)</f>
        <v>14</v>
      </c>
      <c r="Q20" s="6">
        <f>+VLOOKUP(O20,LAB_NA1_2023!$A$6:$U$50,21,0)</f>
        <v>1319263.652</v>
      </c>
      <c r="R20" s="99">
        <v>12</v>
      </c>
      <c r="S20" s="33"/>
      <c r="T20" s="33"/>
      <c r="U20" s="33">
        <f>+Q20</f>
        <v>1319263.652</v>
      </c>
      <c r="V20" s="27">
        <f t="shared" si="1"/>
        <v>-39577.90956</v>
      </c>
      <c r="X20" s="7">
        <v>500235</v>
      </c>
      <c r="Y20" s="33">
        <f t="shared" si="4"/>
        <v>-4096.4219999999996</v>
      </c>
      <c r="Z20" s="33">
        <f t="shared" si="5"/>
        <v>-317.47270500000008</v>
      </c>
      <c r="AA20" s="33"/>
      <c r="AB20" s="8">
        <f>+LAB_NA1_2022!T20</f>
        <v>2677.4</v>
      </c>
      <c r="AC20" s="8">
        <f>+LAB_NA1_2023!T20</f>
        <v>207.49850000000006</v>
      </c>
      <c r="AE20" s="47">
        <f t="shared" si="6"/>
        <v>-1528.9962049999995</v>
      </c>
    </row>
    <row r="21" spans="1:31" ht="14.45" customHeight="1" x14ac:dyDescent="0.25">
      <c r="A21" s="7">
        <v>500236</v>
      </c>
      <c r="B21" s="100" t="s">
        <v>114</v>
      </c>
      <c r="D21" s="18">
        <f>+VLOOKUP(A21,LAB_NA1_2023!K:M,2,0)</f>
        <v>55106.05</v>
      </c>
      <c r="F21" s="7">
        <v>470156</v>
      </c>
      <c r="G21" s="107">
        <f>+IFERROR(VLOOKUP(F21,'[4]Tracciato di rilevazione_2022'!$B$3:$AU$44,46,0),0)</f>
        <v>14</v>
      </c>
      <c r="H21" s="6">
        <f>+VLOOKUP(F21,LAB_NA1_2022!$A$6:$U$50,21,0)</f>
        <v>379250.28</v>
      </c>
      <c r="I21" s="5">
        <v>15</v>
      </c>
      <c r="L21" s="33">
        <f t="shared" si="14"/>
        <v>379250.28</v>
      </c>
      <c r="M21" s="66">
        <f t="shared" si="0"/>
        <v>-11377.508400000001</v>
      </c>
      <c r="O21" s="7" t="s">
        <v>89</v>
      </c>
      <c r="P21" s="108">
        <f>+IFERROR(VLOOKUP(O21,'[4]Tracciato di rilevazione_2023'!$B$3:$AU$44,46,0),0)</f>
        <v>14</v>
      </c>
      <c r="Q21" s="6">
        <f>+VLOOKUP(O21,LAB_NA1_2023!$A$6:$U$50,21,0)</f>
        <v>598777.15799999994</v>
      </c>
      <c r="R21" s="99">
        <v>13</v>
      </c>
      <c r="S21" s="33"/>
      <c r="T21" s="33"/>
      <c r="U21" s="33">
        <f t="shared" ref="U21:U50" si="15">+Q21</f>
        <v>598777.15799999994</v>
      </c>
      <c r="V21" s="27">
        <f t="shared" si="1"/>
        <v>-17963.314739999998</v>
      </c>
      <c r="X21" s="7">
        <v>500236</v>
      </c>
      <c r="Y21" s="33">
        <f t="shared" si="4"/>
        <v>0</v>
      </c>
      <c r="Z21" s="33">
        <f t="shared" si="5"/>
        <v>1620.11787</v>
      </c>
      <c r="AA21" s="33"/>
      <c r="AB21" s="8">
        <f>+LAB_NA1_2022!T21</f>
        <v>-14221.0056</v>
      </c>
      <c r="AC21" s="8">
        <f>+LAB_NA1_2023!T21</f>
        <v>-1102.1210000000001</v>
      </c>
      <c r="AE21" s="47">
        <f t="shared" si="6"/>
        <v>-13703.008730000001</v>
      </c>
    </row>
    <row r="22" spans="1:31" ht="14.45" customHeight="1" x14ac:dyDescent="0.25">
      <c r="A22" s="7">
        <v>510273</v>
      </c>
      <c r="B22" s="100" t="s">
        <v>115</v>
      </c>
      <c r="D22" s="18">
        <f>+VLOOKUP(A22,LAB_NA1_2023!K:M,2,0)</f>
        <v>62864.28</v>
      </c>
      <c r="F22" s="7">
        <v>520333</v>
      </c>
      <c r="G22" s="107">
        <f>+IFERROR(VLOOKUP(F22,'[4]Tracciato di rilevazione_2022'!$B$3:$AU$44,46,0),0)</f>
        <v>14</v>
      </c>
      <c r="H22" s="6">
        <f>+VLOOKUP(F22,LAB_NA1_2022!$A$6:$U$50,21,0)</f>
        <v>91475.64</v>
      </c>
      <c r="I22" s="5">
        <v>16</v>
      </c>
      <c r="L22" s="33">
        <f t="shared" si="14"/>
        <v>91475.64</v>
      </c>
      <c r="M22" s="66">
        <f t="shared" si="0"/>
        <v>-2744.2691999999997</v>
      </c>
      <c r="O22" s="7">
        <v>520322</v>
      </c>
      <c r="P22" s="108">
        <f>+IFERROR(VLOOKUP(O22,'[4]Tracciato di rilevazione_2023'!$B$3:$AU$44,46,0),0)</f>
        <v>14</v>
      </c>
      <c r="Q22" s="6">
        <f>+VLOOKUP(O22,LAB_NA1_2023!$A$6:$U$50,21,0)</f>
        <v>512672.52539999998</v>
      </c>
      <c r="R22" s="99">
        <v>14</v>
      </c>
      <c r="S22" s="33"/>
      <c r="T22" s="33"/>
      <c r="U22" s="33">
        <f t="shared" si="15"/>
        <v>512672.52539999998</v>
      </c>
      <c r="V22" s="27">
        <f t="shared" si="1"/>
        <v>-15380.175761999999</v>
      </c>
      <c r="X22" s="7">
        <v>510273</v>
      </c>
      <c r="Y22" s="33">
        <f t="shared" si="4"/>
        <v>-2068.4375999999997</v>
      </c>
      <c r="Z22" s="33">
        <f t="shared" si="5"/>
        <v>-1923.646968</v>
      </c>
      <c r="AA22" s="33"/>
      <c r="AB22" s="8">
        <f>+LAB_NA1_2022!T22</f>
        <v>1351.92</v>
      </c>
      <c r="AC22" s="8">
        <f>+LAB_NA1_2023!T22</f>
        <v>1257.2855999999999</v>
      </c>
      <c r="AE22" s="47">
        <f t="shared" si="6"/>
        <v>-1382.8789679999998</v>
      </c>
    </row>
    <row r="23" spans="1:31" ht="14.45" customHeight="1" x14ac:dyDescent="0.25">
      <c r="A23" s="7">
        <v>510295</v>
      </c>
      <c r="B23" s="100" t="s">
        <v>116</v>
      </c>
      <c r="D23" s="18">
        <f>+VLOOKUP(A23,LAB_NA1_2023!K:M,2,0)</f>
        <v>5033.16</v>
      </c>
      <c r="F23" s="7">
        <v>530379</v>
      </c>
      <c r="G23" s="107">
        <f>+IFERROR(VLOOKUP(F23,'[4]Tracciato di rilevazione_2022'!$B$3:$AU$44,46,0),0)</f>
        <v>14</v>
      </c>
      <c r="H23" s="6">
        <f>+VLOOKUP(F23,LAB_NA1_2022!$A$6:$U$50,21,0)</f>
        <v>217113</v>
      </c>
      <c r="I23" s="5">
        <v>17</v>
      </c>
      <c r="L23" s="33">
        <f t="shared" si="14"/>
        <v>217113</v>
      </c>
      <c r="M23" s="66">
        <f t="shared" si="0"/>
        <v>-6513.3899999999994</v>
      </c>
      <c r="O23" s="7" t="s">
        <v>87</v>
      </c>
      <c r="P23" s="108">
        <f>+IFERROR(VLOOKUP(O23,'[4]Tracciato di rilevazione_2023'!$B$3:$AU$44,46,0),0)</f>
        <v>14</v>
      </c>
      <c r="Q23" s="6">
        <f>+VLOOKUP(O23,LAB_NA1_2023!$A$6:$U$50,21,0)</f>
        <v>392286.8898</v>
      </c>
      <c r="R23" s="99">
        <v>15</v>
      </c>
      <c r="S23" s="33"/>
      <c r="T23" s="33"/>
      <c r="U23" s="33">
        <f t="shared" si="15"/>
        <v>392286.8898</v>
      </c>
      <c r="V23" s="27">
        <f t="shared" si="1"/>
        <v>-11768.606694</v>
      </c>
      <c r="X23" s="7">
        <v>510295</v>
      </c>
      <c r="Y23" s="33">
        <f t="shared" si="4"/>
        <v>-165.60719999999998</v>
      </c>
      <c r="Z23" s="33">
        <f t="shared" si="5"/>
        <v>-154.01469599999999</v>
      </c>
      <c r="AA23" s="33"/>
      <c r="AB23" s="8">
        <f>+LAB_NA1_2022!T23</f>
        <v>108.24000000000001</v>
      </c>
      <c r="AC23" s="8">
        <f>+LAB_NA1_2023!T23</f>
        <v>100.6632</v>
      </c>
      <c r="AE23" s="47">
        <f t="shared" si="6"/>
        <v>-110.71869599999998</v>
      </c>
    </row>
    <row r="24" spans="1:31" x14ac:dyDescent="0.25">
      <c r="A24" s="7">
        <v>510408</v>
      </c>
      <c r="B24" s="100" t="s">
        <v>117</v>
      </c>
      <c r="D24" s="18">
        <f>+VLOOKUP(A24,LAB_NA1_2023!K:M,2,0)</f>
        <v>37330.509999999995</v>
      </c>
      <c r="F24" s="7">
        <v>460103</v>
      </c>
      <c r="G24" s="107">
        <f>+IFERROR(VLOOKUP(F24,'[4]Tracciato di rilevazione_2022'!$B$3:$AU$44,46,0),0)</f>
        <v>13</v>
      </c>
      <c r="H24" s="6">
        <f>+VLOOKUP(F24,LAB_NA1_2022!$A$6:$U$50,21,0)</f>
        <v>383011</v>
      </c>
      <c r="I24" s="5">
        <v>18</v>
      </c>
      <c r="L24" s="33">
        <f t="shared" si="14"/>
        <v>383011</v>
      </c>
      <c r="M24" s="66">
        <f t="shared" si="0"/>
        <v>-11490.33</v>
      </c>
      <c r="O24" s="7">
        <v>520333</v>
      </c>
      <c r="P24" s="108">
        <f>+IFERROR(VLOOKUP(O24,'[4]Tracciato di rilevazione_2023'!$B$3:$AU$44,46,0),0)</f>
        <v>14</v>
      </c>
      <c r="Q24" s="6">
        <f>+VLOOKUP(O24,LAB_NA1_2023!$A$6:$U$50,21,0)</f>
        <v>85072.345199999996</v>
      </c>
      <c r="R24" s="99">
        <v>16</v>
      </c>
      <c r="S24" s="33"/>
      <c r="T24" s="33"/>
      <c r="U24" s="33">
        <f t="shared" si="15"/>
        <v>85072.345199999996</v>
      </c>
      <c r="V24" s="27">
        <f t="shared" si="1"/>
        <v>-2552.1703559999996</v>
      </c>
      <c r="X24" s="7">
        <v>510408</v>
      </c>
      <c r="Y24" s="33">
        <f t="shared" si="4"/>
        <v>-2105.6471999999999</v>
      </c>
      <c r="Z24" s="33">
        <f t="shared" si="5"/>
        <v>-1142.3136059999999</v>
      </c>
      <c r="AA24" s="33"/>
      <c r="AB24" s="8">
        <f>+LAB_NA1_2022!T24</f>
        <v>1376.24</v>
      </c>
      <c r="AC24" s="8">
        <f>+LAB_NA1_2023!T24</f>
        <v>746.61019999999996</v>
      </c>
      <c r="AE24" s="47">
        <f t="shared" si="6"/>
        <v>-1125.1106060000002</v>
      </c>
    </row>
    <row r="25" spans="1:31" ht="14.45" customHeight="1" x14ac:dyDescent="0.25">
      <c r="A25" s="7">
        <v>520322</v>
      </c>
      <c r="B25" s="100" t="s">
        <v>118</v>
      </c>
      <c r="D25" s="18">
        <f>+VLOOKUP(A25,LAB_NA1_2023!K:M,2,0)</f>
        <v>523135.23</v>
      </c>
      <c r="F25" s="7" t="s">
        <v>83</v>
      </c>
      <c r="G25" s="107">
        <f>+IFERROR(VLOOKUP(F25,'[4]Tracciato di rilevazione_2022'!$B$3:$AU$44,46,0),0)</f>
        <v>12</v>
      </c>
      <c r="H25" s="6">
        <f>+VLOOKUP(F25,LAB_NA1_2022!$A$6:$U$50,21,0)</f>
        <v>1031053.1784000001</v>
      </c>
      <c r="I25" s="5">
        <v>19</v>
      </c>
      <c r="L25" s="33">
        <f t="shared" si="14"/>
        <v>1031053.1784000001</v>
      </c>
      <c r="M25" s="66">
        <f t="shared" si="0"/>
        <v>-30931.595352</v>
      </c>
      <c r="O25" s="7" t="s">
        <v>83</v>
      </c>
      <c r="P25" s="108">
        <f>+IFERROR(VLOOKUP(O25,'[4]Tracciato di rilevazione_2023'!$B$3:$AU$44,46,0),0)</f>
        <v>13</v>
      </c>
      <c r="Q25" s="6">
        <f>+VLOOKUP(O25,LAB_NA1_2023!$A$6:$U$50,21,0)</f>
        <v>958879.34380000003</v>
      </c>
      <c r="R25" s="99">
        <v>17</v>
      </c>
      <c r="S25" s="33"/>
      <c r="T25" s="33"/>
      <c r="U25" s="33">
        <f t="shared" si="15"/>
        <v>958879.34380000003</v>
      </c>
      <c r="V25" s="27">
        <f t="shared" si="1"/>
        <v>-28766.380313999998</v>
      </c>
      <c r="X25" s="7">
        <v>520322</v>
      </c>
      <c r="Y25" s="33">
        <f t="shared" si="4"/>
        <v>16537.823400000001</v>
      </c>
      <c r="Z25" s="33">
        <f t="shared" si="5"/>
        <v>-15380.175761999999</v>
      </c>
      <c r="AA25" s="33"/>
      <c r="AB25" s="8">
        <f>+LAB_NA1_2022!T25</f>
        <v>-11250.22</v>
      </c>
      <c r="AC25" s="8">
        <f>+LAB_NA1_2023!T25</f>
        <v>-10462.704599999999</v>
      </c>
      <c r="AE25" s="47">
        <f t="shared" si="6"/>
        <v>-20555.276961999996</v>
      </c>
    </row>
    <row r="26" spans="1:31" ht="14.45" customHeight="1" x14ac:dyDescent="0.25">
      <c r="A26" s="7">
        <v>520323</v>
      </c>
      <c r="B26" s="100" t="s">
        <v>119</v>
      </c>
      <c r="D26" s="18">
        <f>+VLOOKUP(A26,LAB_NA1_2023!K:M,2,0)</f>
        <v>375219.66</v>
      </c>
      <c r="F26" s="7" t="s">
        <v>87</v>
      </c>
      <c r="G26" s="107">
        <f>+IFERROR(VLOOKUP(F26,'[4]Tracciato di rilevazione_2022'!$B$3:$AU$44,46,0),0)</f>
        <v>12</v>
      </c>
      <c r="H26" s="6">
        <f>+VLOOKUP(F26,LAB_NA1_2022!$A$6:$U$50,21,0)</f>
        <v>405272.14980000001</v>
      </c>
      <c r="I26" s="5">
        <v>20</v>
      </c>
      <c r="L26" s="33">
        <f t="shared" si="14"/>
        <v>405272.14980000001</v>
      </c>
      <c r="M26" s="66">
        <f t="shared" si="0"/>
        <v>-12158.164494000001</v>
      </c>
      <c r="O26" s="7">
        <v>460103</v>
      </c>
      <c r="P26" s="108">
        <f>+IFERROR(VLOOKUP(O26,'[4]Tracciato di rilevazione_2023'!$B$3:$AU$44,46,0),0)</f>
        <v>13</v>
      </c>
      <c r="Q26" s="6">
        <f>+VLOOKUP(O26,LAB_NA1_2023!$A$6:$U$50,21,0)</f>
        <v>363324.23459999997</v>
      </c>
      <c r="R26" s="99">
        <v>18</v>
      </c>
      <c r="S26" s="33"/>
      <c r="T26" s="33"/>
      <c r="U26" s="33">
        <f t="shared" si="15"/>
        <v>363324.23459999997</v>
      </c>
      <c r="V26" s="27">
        <f t="shared" si="1"/>
        <v>-10899.727037999999</v>
      </c>
      <c r="X26" s="7">
        <v>520323</v>
      </c>
      <c r="Y26" s="33">
        <f t="shared" si="4"/>
        <v>-12103.859999999999</v>
      </c>
      <c r="Z26" s="33">
        <f t="shared" si="5"/>
        <v>-11256.589799999998</v>
      </c>
      <c r="AA26" s="33"/>
      <c r="AB26" s="8">
        <f>+LAB_NA1_2022!T26</f>
        <v>0</v>
      </c>
      <c r="AC26" s="8">
        <f>+LAB_NA1_2023!T26</f>
        <v>0</v>
      </c>
      <c r="AE26" s="47">
        <f t="shared" si="6"/>
        <v>-23360.449799999995</v>
      </c>
    </row>
    <row r="27" spans="1:31" ht="14.45" customHeight="1" x14ac:dyDescent="0.25">
      <c r="A27" s="7">
        <v>520328</v>
      </c>
      <c r="B27" s="100" t="s">
        <v>120</v>
      </c>
      <c r="D27" s="18">
        <f>+VLOOKUP(A27,LAB_NA1_2023!K:M,2,0)</f>
        <v>0</v>
      </c>
      <c r="F27" s="7">
        <v>490219</v>
      </c>
      <c r="G27" s="107">
        <f>+IFERROR(VLOOKUP(F27,'[4]Tracciato di rilevazione_2022'!$B$3:$AU$44,46,0),0)</f>
        <v>11</v>
      </c>
      <c r="H27" s="6">
        <f>+VLOOKUP(F27,LAB_NA1_2022!$A$6:$U$50,21,0)</f>
        <v>79425.36</v>
      </c>
      <c r="I27" s="5">
        <v>21</v>
      </c>
      <c r="L27" s="33">
        <f t="shared" si="14"/>
        <v>79425.36</v>
      </c>
      <c r="M27" s="66">
        <f t="shared" si="0"/>
        <v>-2382.7608</v>
      </c>
      <c r="O27" s="7" t="s">
        <v>94</v>
      </c>
      <c r="P27" s="108">
        <f>+IFERROR(VLOOKUP(O27,'[4]Tracciato di rilevazione_2023'!$B$3:$AU$44,46,0),0)</f>
        <v>13</v>
      </c>
      <c r="Q27" s="6">
        <f>+VLOOKUP(O27,LAB_NA1_2023!$A$6:$U$50,21,0)</f>
        <v>151488.06195599996</v>
      </c>
      <c r="R27" s="99">
        <v>19</v>
      </c>
      <c r="S27" s="33"/>
      <c r="T27" s="33"/>
      <c r="U27" s="33">
        <f t="shared" si="15"/>
        <v>151488.06195599996</v>
      </c>
      <c r="V27" s="27">
        <f t="shared" si="1"/>
        <v>-4544.6418586799982</v>
      </c>
      <c r="X27" s="7">
        <v>520328</v>
      </c>
      <c r="Y27" s="33">
        <f t="shared" si="4"/>
        <v>0</v>
      </c>
      <c r="Z27" s="33">
        <f t="shared" si="5"/>
        <v>0</v>
      </c>
      <c r="AA27" s="33"/>
      <c r="AB27" s="8">
        <f>+LAB_NA1_2022!T27</f>
        <v>0</v>
      </c>
      <c r="AC27" s="8">
        <f>+LAB_NA1_2023!T27</f>
        <v>0</v>
      </c>
      <c r="AE27" s="47">
        <f t="shared" si="6"/>
        <v>0</v>
      </c>
    </row>
    <row r="28" spans="1:31" ht="14.45" customHeight="1" x14ac:dyDescent="0.25">
      <c r="A28" s="7">
        <v>520329</v>
      </c>
      <c r="B28" s="100" t="s">
        <v>121</v>
      </c>
      <c r="D28" s="18">
        <f>+VLOOKUP(A28,LAB_NA1_2023!K:M,2,0)</f>
        <v>0</v>
      </c>
      <c r="F28" s="7">
        <v>490243</v>
      </c>
      <c r="G28" s="107">
        <f>+IFERROR(VLOOKUP(F28,'[4]Tracciato di rilevazione_2022'!$B$3:$AU$44,46,0),0)</f>
        <v>11</v>
      </c>
      <c r="H28" s="6">
        <f>+VLOOKUP(F28,LAB_NA1_2022!$A$6:$U$50,21,0)</f>
        <v>304542.42</v>
      </c>
      <c r="I28" s="5">
        <v>22</v>
      </c>
      <c r="L28" s="33">
        <f t="shared" si="14"/>
        <v>304542.42</v>
      </c>
      <c r="M28" s="66">
        <f t="shared" si="0"/>
        <v>-9136.2725999999984</v>
      </c>
      <c r="O28" s="7" t="s">
        <v>88</v>
      </c>
      <c r="P28" s="108">
        <f>+IFERROR(VLOOKUP(O28,'[4]Tracciato di rilevazione_2023'!$B$3:$AU$44,46,0),0)</f>
        <v>13</v>
      </c>
      <c r="Q28" s="6">
        <f>+VLOOKUP(O28,LAB_NA1_2023!$A$6:$U$50,21,0)</f>
        <v>145238.33250000002</v>
      </c>
      <c r="R28" s="99">
        <v>20</v>
      </c>
      <c r="S28" s="33"/>
      <c r="T28" s="33"/>
      <c r="U28" s="33">
        <f t="shared" si="15"/>
        <v>145238.33250000002</v>
      </c>
      <c r="V28" s="27">
        <f t="shared" si="1"/>
        <v>-4357.1499750000003</v>
      </c>
      <c r="X28" s="7">
        <v>520329</v>
      </c>
      <c r="Y28" s="33">
        <f t="shared" si="4"/>
        <v>0</v>
      </c>
      <c r="Z28" s="33">
        <f t="shared" si="5"/>
        <v>0</v>
      </c>
      <c r="AA28" s="33"/>
      <c r="AB28" s="8">
        <f>+LAB_NA1_2022!T28</f>
        <v>0</v>
      </c>
      <c r="AC28" s="8">
        <f>+LAB_NA1_2023!T28</f>
        <v>0</v>
      </c>
      <c r="AE28" s="47">
        <f t="shared" si="6"/>
        <v>0</v>
      </c>
    </row>
    <row r="29" spans="1:31" ht="14.45" customHeight="1" x14ac:dyDescent="0.25">
      <c r="A29" s="7">
        <v>520333</v>
      </c>
      <c r="B29" s="100" t="s">
        <v>122</v>
      </c>
      <c r="D29" s="18">
        <f>+VLOOKUP(A29,LAB_NA1_2023!K:M,2,0)</f>
        <v>83404.259999999995</v>
      </c>
      <c r="F29" s="7">
        <v>530372</v>
      </c>
      <c r="G29" s="107">
        <f>+IFERROR(VLOOKUP(F29,'[4]Tracciato di rilevazione_2022'!$B$3:$AU$44,46,0),0)</f>
        <v>11</v>
      </c>
      <c r="H29" s="6">
        <f>+VLOOKUP(F29,LAB_NA1_2022!$A$6:$U$50,21,0)</f>
        <v>160622</v>
      </c>
      <c r="I29" s="5">
        <v>23</v>
      </c>
      <c r="L29" s="33">
        <f t="shared" si="14"/>
        <v>160622</v>
      </c>
      <c r="M29" s="66">
        <f t="shared" si="0"/>
        <v>-4818.66</v>
      </c>
      <c r="O29" s="7">
        <v>490216</v>
      </c>
      <c r="P29" s="108">
        <f>+IFERROR(VLOOKUP(O29,'[4]Tracciato di rilevazione_2023'!$B$3:$AU$44,46,0),0)</f>
        <v>13</v>
      </c>
      <c r="Q29" s="6">
        <f>+VLOOKUP(O29,LAB_NA1_2023!$A$6:$U$50,21,0)</f>
        <v>103588.0686</v>
      </c>
      <c r="R29" s="99">
        <v>21</v>
      </c>
      <c r="S29" s="33"/>
      <c r="T29" s="33"/>
      <c r="U29" s="33">
        <f t="shared" si="15"/>
        <v>103588.0686</v>
      </c>
      <c r="V29" s="27">
        <f t="shared" si="1"/>
        <v>-3107.6420579999999</v>
      </c>
      <c r="X29" s="7">
        <v>520333</v>
      </c>
      <c r="Y29" s="33">
        <f t="shared" si="4"/>
        <v>-2744.2691999999997</v>
      </c>
      <c r="Z29" s="33">
        <f t="shared" si="5"/>
        <v>-2552.1703559999996</v>
      </c>
      <c r="AA29" s="33"/>
      <c r="AB29" s="8">
        <f>+LAB_NA1_2022!T29</f>
        <v>1793.64</v>
      </c>
      <c r="AC29" s="8">
        <f>+LAB_NA1_2023!T29</f>
        <v>1668.0852</v>
      </c>
      <c r="AE29" s="47">
        <f t="shared" si="6"/>
        <v>-1834.714355999999</v>
      </c>
    </row>
    <row r="30" spans="1:31" ht="14.45" customHeight="1" x14ac:dyDescent="0.25">
      <c r="A30" s="7">
        <v>530372</v>
      </c>
      <c r="B30" s="100" t="s">
        <v>123</v>
      </c>
      <c r="D30" s="18">
        <f>+VLOOKUP(A30,LAB_NA1_2023!K:M,2,0)</f>
        <v>149378.46</v>
      </c>
      <c r="F30" s="7">
        <v>470162</v>
      </c>
      <c r="G30" s="107">
        <f>+IFERROR(VLOOKUP(F30,'[4]Tracciato di rilevazione_2022'!$B$3:$AU$44,46,0),0)</f>
        <v>10</v>
      </c>
      <c r="H30" s="6">
        <f>+VLOOKUP(F30,LAB_NA1_2022!$A$6:$U$50,21,0)</f>
        <v>84336.66</v>
      </c>
      <c r="I30" s="5">
        <v>24</v>
      </c>
      <c r="L30" s="33">
        <f t="shared" si="14"/>
        <v>84336.66</v>
      </c>
      <c r="M30" s="66">
        <f t="shared" si="0"/>
        <v>-2530.0998</v>
      </c>
      <c r="O30" s="7">
        <v>470162</v>
      </c>
      <c r="P30" s="108">
        <f>+IFERROR(VLOOKUP(O30,'[4]Tracciato di rilevazione_2023'!$B$3:$AU$44,46,0),0)</f>
        <v>13</v>
      </c>
      <c r="Q30" s="6">
        <f>+VLOOKUP(O30,LAB_NA1_2023!$A$6:$U$50,21,0)</f>
        <v>78433.093799999988</v>
      </c>
      <c r="R30" s="99">
        <v>22</v>
      </c>
      <c r="S30" s="33"/>
      <c r="T30" s="33"/>
      <c r="U30" s="33">
        <f t="shared" si="15"/>
        <v>78433.093799999988</v>
      </c>
      <c r="V30" s="27">
        <f t="shared" si="1"/>
        <v>-2352.9928139999997</v>
      </c>
      <c r="X30" s="7">
        <v>530372</v>
      </c>
      <c r="Y30" s="33">
        <f t="shared" si="4"/>
        <v>-4818.66</v>
      </c>
      <c r="Z30" s="33">
        <f t="shared" si="5"/>
        <v>-4570.9808759999996</v>
      </c>
      <c r="AA30" s="33"/>
      <c r="AB30" s="8">
        <f>+LAB_NA1_2022!T30</f>
        <v>0</v>
      </c>
      <c r="AC30" s="8">
        <f>+LAB_NA1_2023!T30</f>
        <v>2987.5691999999999</v>
      </c>
      <c r="AE30" s="47">
        <f t="shared" si="6"/>
        <v>-6402.0716759999996</v>
      </c>
    </row>
    <row r="31" spans="1:31" ht="14.45" customHeight="1" x14ac:dyDescent="0.25">
      <c r="A31" s="7">
        <v>530379</v>
      </c>
      <c r="B31" s="100" t="s">
        <v>124</v>
      </c>
      <c r="D31" s="18">
        <f>+VLOOKUP(A31,LAB_NA1_2023!K:M,2,0)</f>
        <v>201915.09</v>
      </c>
      <c r="F31" s="7">
        <v>520323</v>
      </c>
      <c r="G31" s="107">
        <f>+IFERROR(VLOOKUP(F31,'[4]Tracciato di rilevazione_2022'!$B$3:$AU$44,46,0),0)</f>
        <v>10</v>
      </c>
      <c r="H31" s="6">
        <f>+VLOOKUP(F31,LAB_NA1_2022!$A$6:$U$50,21,0)</f>
        <v>403462</v>
      </c>
      <c r="I31" s="5">
        <v>25</v>
      </c>
      <c r="L31" s="33">
        <f t="shared" si="14"/>
        <v>403462</v>
      </c>
      <c r="M31" s="66">
        <f t="shared" si="0"/>
        <v>-12103.859999999999</v>
      </c>
      <c r="O31" s="7">
        <v>490219</v>
      </c>
      <c r="P31" s="108">
        <f>+IFERROR(VLOOKUP(O31,'[4]Tracciato di rilevazione_2023'!$B$3:$AU$44,46,0),0)</f>
        <v>13</v>
      </c>
      <c r="Q31" s="6">
        <f>+VLOOKUP(O31,LAB_NA1_2023!$A$6:$U$50,21,0)</f>
        <v>73865.584799999997</v>
      </c>
      <c r="R31" s="99">
        <v>23</v>
      </c>
      <c r="S31" s="33"/>
      <c r="T31" s="33"/>
      <c r="U31" s="33">
        <f t="shared" si="15"/>
        <v>73865.584799999997</v>
      </c>
      <c r="V31" s="27">
        <f t="shared" si="1"/>
        <v>-2215.9675439999996</v>
      </c>
      <c r="X31" s="7">
        <v>530379</v>
      </c>
      <c r="Y31" s="33">
        <f t="shared" si="4"/>
        <v>-6513.3899999999994</v>
      </c>
      <c r="Z31" s="33">
        <f t="shared" si="5"/>
        <v>0</v>
      </c>
      <c r="AA31" s="33"/>
      <c r="AB31" s="8">
        <f>+LAB_NA1_2022!T31</f>
        <v>0</v>
      </c>
      <c r="AC31" s="8">
        <f>+LAB_NA1_2023!T31</f>
        <v>4038.3018000000002</v>
      </c>
      <c r="AE31" s="47">
        <f t="shared" si="6"/>
        <v>-2475.0881999999992</v>
      </c>
    </row>
    <row r="32" spans="1:31" ht="14.45" customHeight="1" x14ac:dyDescent="0.25">
      <c r="A32" s="7" t="s">
        <v>83</v>
      </c>
      <c r="B32" s="100" t="s">
        <v>125</v>
      </c>
      <c r="D32" s="18">
        <f>+VLOOKUP(A32,LAB_NA1_2023!K:M,2,0)</f>
        <v>978448.31</v>
      </c>
      <c r="F32" s="7" t="s">
        <v>95</v>
      </c>
      <c r="G32" s="107">
        <f>+IFERROR(VLOOKUP(F32,'[4]Tracciato di rilevazione_2022'!$B$3:$AU$44,46,0),0)</f>
        <v>10</v>
      </c>
      <c r="H32" s="6">
        <f>+VLOOKUP(F32,LAB_NA1_2022!$A$6:$U$50,21,0)</f>
        <v>448103</v>
      </c>
      <c r="I32" s="5">
        <v>26</v>
      </c>
      <c r="L32" s="33">
        <f t="shared" si="14"/>
        <v>448103</v>
      </c>
      <c r="M32" s="66">
        <f t="shared" si="0"/>
        <v>-13443.09</v>
      </c>
      <c r="O32" s="7">
        <v>440076</v>
      </c>
      <c r="P32" s="108">
        <f>+IFERROR(VLOOKUP(O32,'[4]Tracciato di rilevazione_2023'!$B$3:$AU$44,46,0),0)</f>
        <v>13</v>
      </c>
      <c r="Q32" s="6">
        <f>+VLOOKUP(O32,LAB_NA1_2023!$A$6:$U$50,21,0)</f>
        <v>17539.613999999998</v>
      </c>
      <c r="R32" s="99">
        <v>24</v>
      </c>
      <c r="S32" s="33"/>
      <c r="T32" s="33"/>
      <c r="U32" s="33">
        <f t="shared" si="15"/>
        <v>17539.613999999998</v>
      </c>
      <c r="V32" s="27">
        <f t="shared" si="1"/>
        <v>-526.18841999999995</v>
      </c>
      <c r="X32" s="7" t="s">
        <v>83</v>
      </c>
      <c r="Y32" s="33">
        <f t="shared" si="4"/>
        <v>-30931.595352</v>
      </c>
      <c r="Z32" s="33">
        <f t="shared" si="5"/>
        <v>-28766.380313999998</v>
      </c>
      <c r="AA32" s="33"/>
      <c r="AB32" s="8">
        <f>+LAB_NA1_2022!T32</f>
        <v>-21041.901600000001</v>
      </c>
      <c r="AC32" s="8">
        <f>+LAB_NA1_2023!T32</f>
        <v>-19568.966200000003</v>
      </c>
      <c r="AE32" s="47">
        <f t="shared" si="6"/>
        <v>-100308.84346599999</v>
      </c>
    </row>
    <row r="33" spans="1:31" ht="14.45" customHeight="1" x14ac:dyDescent="0.25">
      <c r="A33" s="7" t="s">
        <v>84</v>
      </c>
      <c r="B33" s="101" t="s">
        <v>150</v>
      </c>
      <c r="D33" s="18">
        <f>+VLOOKUP(A33,LAB_NA1_2023!K:M,2,0)</f>
        <v>4755463.2086991537</v>
      </c>
      <c r="F33" s="7">
        <v>500235</v>
      </c>
      <c r="G33" s="107">
        <f>+IFERROR(VLOOKUP(F33,'[4]Tracciato di rilevazione_2022'!$B$3:$AU$44,46,0),0)</f>
        <v>9</v>
      </c>
      <c r="H33" s="6">
        <f>+VLOOKUP(F33,LAB_NA1_2022!$A$6:$U$50,21,0)</f>
        <v>136547.4</v>
      </c>
      <c r="I33" s="5">
        <v>27</v>
      </c>
      <c r="L33" s="33">
        <f t="shared" si="14"/>
        <v>136547.4</v>
      </c>
      <c r="M33" s="66">
        <f t="shared" si="0"/>
        <v>-4096.4219999999996</v>
      </c>
      <c r="O33" s="7" t="s">
        <v>95</v>
      </c>
      <c r="P33" s="108">
        <f>+IFERROR(VLOOKUP(O33,'[4]Tracciato di rilevazione_2023'!$B$3:$AU$44,46,0),0)</f>
        <v>12</v>
      </c>
      <c r="Q33" s="6">
        <f>+VLOOKUP(O33,LAB_NA1_2023!$A$6:$U$50,21,0)</f>
        <v>416735.79</v>
      </c>
      <c r="R33" s="99">
        <v>25</v>
      </c>
      <c r="S33" s="33"/>
      <c r="T33" s="33"/>
      <c r="U33" s="33">
        <f t="shared" si="15"/>
        <v>416735.79</v>
      </c>
      <c r="V33" s="27">
        <f t="shared" si="1"/>
        <v>-12502.073699999999</v>
      </c>
      <c r="X33" s="7" t="s">
        <v>84</v>
      </c>
      <c r="Y33" s="33">
        <f t="shared" si="4"/>
        <v>65197.275041972127</v>
      </c>
      <c r="Z33" s="33">
        <f t="shared" si="5"/>
        <v>72621.946825716543</v>
      </c>
      <c r="AA33" s="33"/>
      <c r="AB33" s="8">
        <f>+LAB_NA1_2022!T33</f>
        <v>42612.598066648454</v>
      </c>
      <c r="AC33" s="8">
        <f>+LAB_NA1_2023!T33</f>
        <v>95109.264173983072</v>
      </c>
      <c r="AE33" s="47">
        <f t="shared" si="6"/>
        <v>275541.08410832018</v>
      </c>
    </row>
    <row r="34" spans="1:31" ht="14.45" customHeight="1" x14ac:dyDescent="0.25">
      <c r="A34" s="7" t="s">
        <v>85</v>
      </c>
      <c r="B34" s="100" t="s">
        <v>127</v>
      </c>
      <c r="D34" s="18">
        <f>+VLOOKUP(A34,LAB_NA1_2023!K:M,2,0)</f>
        <v>1528879</v>
      </c>
      <c r="F34" s="7" t="s">
        <v>97</v>
      </c>
      <c r="G34" s="107">
        <f>+IFERROR(VLOOKUP(F34,'[4]Tracciato di rilevazione_2022'!$B$3:$AU$44,46,0),0)</f>
        <v>9</v>
      </c>
      <c r="H34" s="6">
        <f>+VLOOKUP(F34,LAB_NA1_2022!$A$6:$U$50,21,0)</f>
        <v>40882.620000000003</v>
      </c>
      <c r="I34" s="5">
        <v>28</v>
      </c>
      <c r="L34" s="33">
        <f t="shared" si="14"/>
        <v>40882.620000000003</v>
      </c>
      <c r="M34" s="66">
        <f t="shared" si="0"/>
        <v>-1226.4786000000001</v>
      </c>
      <c r="O34" s="7">
        <v>490243</v>
      </c>
      <c r="P34" s="108">
        <f>+IFERROR(VLOOKUP(O34,'[4]Tracciato di rilevazione_2023'!$B$3:$AU$44,46,0),0)</f>
        <v>12</v>
      </c>
      <c r="Q34" s="6">
        <f>+VLOOKUP(O34,LAB_NA1_2023!$A$6:$U$50,21,0)</f>
        <v>283224.45059999998</v>
      </c>
      <c r="R34" s="99">
        <v>26</v>
      </c>
      <c r="S34" s="33"/>
      <c r="T34" s="33"/>
      <c r="U34" s="33">
        <f t="shared" si="15"/>
        <v>283224.45059999998</v>
      </c>
      <c r="V34" s="27">
        <f t="shared" si="1"/>
        <v>-8496.7335179999991</v>
      </c>
      <c r="X34" s="7" t="s">
        <v>85</v>
      </c>
      <c r="Y34" s="33">
        <f t="shared" si="4"/>
        <v>14124.579095704077</v>
      </c>
      <c r="Z34" s="33">
        <f t="shared" si="5"/>
        <v>-36879.746448689504</v>
      </c>
      <c r="AA34" s="33"/>
      <c r="AB34" s="8">
        <f>+LAB_NA1_2022!T34</f>
        <v>-32649.514116616341</v>
      </c>
      <c r="AC34" s="8">
        <f>+LAB_NA1_2023!T34</f>
        <v>-30577.58</v>
      </c>
      <c r="AE34" s="47">
        <f t="shared" si="6"/>
        <v>-85982.26146960177</v>
      </c>
    </row>
    <row r="35" spans="1:31" ht="14.45" customHeight="1" x14ac:dyDescent="0.25">
      <c r="A35" s="7" t="s">
        <v>86</v>
      </c>
      <c r="B35" s="100" t="s">
        <v>128</v>
      </c>
      <c r="D35" s="18">
        <f>+VLOOKUP(A35,LAB_NA1_2023!K:M,2,0)</f>
        <v>2764541.8777499995</v>
      </c>
      <c r="F35" s="7">
        <v>510273</v>
      </c>
      <c r="G35" s="107">
        <f>+IFERROR(VLOOKUP(F35,'[4]Tracciato di rilevazione_2022'!$B$3:$AU$44,46,0),0)</f>
        <v>6</v>
      </c>
      <c r="H35" s="6">
        <f>+VLOOKUP(F35,LAB_NA1_2022!$A$6:$U$50,21,0)</f>
        <v>68947.92</v>
      </c>
      <c r="I35" s="5">
        <v>29</v>
      </c>
      <c r="L35" s="33">
        <f t="shared" si="14"/>
        <v>68947.92</v>
      </c>
      <c r="M35" s="66">
        <f t="shared" si="0"/>
        <v>-2068.4375999999997</v>
      </c>
      <c r="O35" s="7" t="s">
        <v>97</v>
      </c>
      <c r="P35" s="108">
        <f>+IFERROR(VLOOKUP(O35,'[4]Tracciato di rilevazione_2023'!$B$3:$AU$44,46,0),0)</f>
        <v>10</v>
      </c>
      <c r="Q35" s="6">
        <f>+VLOOKUP(O35,LAB_NA1_2023!$A$6:$U$50,21,0)</f>
        <v>38020.836599999995</v>
      </c>
      <c r="R35" s="99">
        <v>27</v>
      </c>
      <c r="S35" s="33"/>
      <c r="T35" s="33"/>
      <c r="U35" s="33">
        <f t="shared" si="15"/>
        <v>38020.836599999995</v>
      </c>
      <c r="V35" s="27">
        <f t="shared" si="1"/>
        <v>-1140.6250979999998</v>
      </c>
      <c r="X35" s="7" t="s">
        <v>86</v>
      </c>
      <c r="Y35" s="33">
        <f t="shared" si="4"/>
        <v>88552.662450000003</v>
      </c>
      <c r="Z35" s="33">
        <f t="shared" si="5"/>
        <v>82936.256332499979</v>
      </c>
      <c r="AA35" s="33"/>
      <c r="AB35" s="8">
        <f>+LAB_NA1_2022!T35</f>
        <v>33269.74</v>
      </c>
      <c r="AC35" s="8">
        <f>+LAB_NA1_2023!T35</f>
        <v>0</v>
      </c>
      <c r="AE35" s="47">
        <f t="shared" si="6"/>
        <v>204758.65878249996</v>
      </c>
    </row>
    <row r="36" spans="1:31" ht="14.45" customHeight="1" x14ac:dyDescent="0.25">
      <c r="A36" s="7" t="s">
        <v>87</v>
      </c>
      <c r="B36" s="100" t="s">
        <v>129</v>
      </c>
      <c r="D36" s="18">
        <f>+VLOOKUP(A36,LAB_NA1_2023!K:M,2,0)</f>
        <v>384594.99</v>
      </c>
      <c r="F36" s="7">
        <v>480212</v>
      </c>
      <c r="G36" s="107">
        <f>+IFERROR(VLOOKUP(F36,'[4]Tracciato di rilevazione_2022'!$B$3:$AU$44,46,0),0)</f>
        <v>5</v>
      </c>
      <c r="H36" s="6">
        <f>+VLOOKUP(F36,LAB_NA1_2022!$A$6:$U$50,21,0)</f>
        <v>1302.54</v>
      </c>
      <c r="I36" s="5">
        <v>30</v>
      </c>
      <c r="L36" s="33">
        <f t="shared" si="14"/>
        <v>1302.54</v>
      </c>
      <c r="M36" s="66">
        <f t="shared" si="0"/>
        <v>-39.0762</v>
      </c>
      <c r="O36" s="7">
        <v>520323</v>
      </c>
      <c r="P36" s="108">
        <f>+IFERROR(VLOOKUP(O36,'[4]Tracciato di rilevazione_2023'!$B$3:$AU$44,46,0),0)</f>
        <v>9</v>
      </c>
      <c r="Q36" s="6">
        <f>+VLOOKUP(O36,LAB_NA1_2023!$A$6:$U$50,21,0)</f>
        <v>375219.66</v>
      </c>
      <c r="R36" s="99">
        <v>28</v>
      </c>
      <c r="S36" s="33"/>
      <c r="T36" s="33"/>
      <c r="U36" s="33">
        <f t="shared" si="15"/>
        <v>375219.66</v>
      </c>
      <c r="V36" s="27">
        <f t="shared" si="1"/>
        <v>-11256.589799999998</v>
      </c>
      <c r="X36" s="7" t="s">
        <v>87</v>
      </c>
      <c r="Y36" s="33">
        <f t="shared" si="4"/>
        <v>-12158.164494000001</v>
      </c>
      <c r="Z36" s="33">
        <f t="shared" si="5"/>
        <v>-11768.606694</v>
      </c>
      <c r="AA36" s="33"/>
      <c r="AB36" s="8">
        <f>+LAB_NA1_2022!T36</f>
        <v>-8270.860200000001</v>
      </c>
      <c r="AC36" s="8">
        <f>+LAB_NA1_2023!T36</f>
        <v>7691.8998000000001</v>
      </c>
      <c r="AE36" s="47">
        <f t="shared" si="6"/>
        <v>-24505.731588000002</v>
      </c>
    </row>
    <row r="37" spans="1:31" ht="14.45" customHeight="1" x14ac:dyDescent="0.25">
      <c r="A37" s="7" t="s">
        <v>88</v>
      </c>
      <c r="B37" s="100" t="s">
        <v>130</v>
      </c>
      <c r="D37" s="18">
        <f>+VLOOKUP(A37,LAB_NA1_2023!K:M,2,0)</f>
        <v>145238.33250000002</v>
      </c>
      <c r="F37" s="7">
        <v>490248</v>
      </c>
      <c r="G37" s="107">
        <f>+IFERROR(VLOOKUP(F37,'[4]Tracciato di rilevazione_2022'!$B$3:$AU$44,46,0),0)</f>
        <v>5</v>
      </c>
      <c r="H37" s="6">
        <f>+VLOOKUP(F37,LAB_NA1_2022!$A$6:$U$50,21,0)</f>
        <v>152294</v>
      </c>
      <c r="I37" s="5">
        <v>31</v>
      </c>
      <c r="L37" s="33">
        <f t="shared" si="14"/>
        <v>152294</v>
      </c>
      <c r="M37" s="66">
        <f t="shared" si="0"/>
        <v>-4568.82</v>
      </c>
      <c r="O37" s="7">
        <v>530372</v>
      </c>
      <c r="P37" s="108">
        <f>+IFERROR(VLOOKUP(O37,'[4]Tracciato di rilevazione_2023'!$B$3:$AU$44,46,0),0)</f>
        <v>9</v>
      </c>
      <c r="Q37" s="6">
        <f>+VLOOKUP(O37,LAB_NA1_2023!$A$6:$U$50,21,0)</f>
        <v>152366.02919999999</v>
      </c>
      <c r="R37" s="99">
        <v>29</v>
      </c>
      <c r="S37" s="33"/>
      <c r="T37" s="33"/>
      <c r="U37" s="33">
        <f t="shared" si="15"/>
        <v>152366.02919999999</v>
      </c>
      <c r="V37" s="27">
        <f t="shared" si="1"/>
        <v>-4570.9808759999996</v>
      </c>
      <c r="X37" s="7" t="s">
        <v>88</v>
      </c>
      <c r="Y37" s="33">
        <f t="shared" si="4"/>
        <v>5515.1967381090099</v>
      </c>
      <c r="Z37" s="33">
        <f t="shared" si="5"/>
        <v>-4357.1499750000003</v>
      </c>
      <c r="AA37" s="33"/>
      <c r="AB37" s="8">
        <f>+LAB_NA1_2022!T37</f>
        <v>0</v>
      </c>
      <c r="AC37" s="8">
        <f>+LAB_NA1_2023!T37</f>
        <v>0</v>
      </c>
      <c r="AE37" s="47">
        <f t="shared" si="6"/>
        <v>1158.0467631090096</v>
      </c>
    </row>
    <row r="38" spans="1:31" ht="14.45" customHeight="1" x14ac:dyDescent="0.25">
      <c r="A38" s="7" t="s">
        <v>89</v>
      </c>
      <c r="B38" s="100" t="s">
        <v>131</v>
      </c>
      <c r="D38" s="18">
        <f>+VLOOKUP(A38,LAB_NA1_2023!K:M,2,0)</f>
        <v>610997.1</v>
      </c>
      <c r="F38" s="7">
        <v>510408</v>
      </c>
      <c r="G38" s="107">
        <f>+IFERROR(VLOOKUP(F38,'[4]Tracciato di rilevazione_2022'!$B$3:$AU$44,46,0),0)</f>
        <v>5</v>
      </c>
      <c r="H38" s="6">
        <f>+VLOOKUP(F38,LAB_NA1_2022!$A$6:$U$50,21,0)</f>
        <v>70188.240000000005</v>
      </c>
      <c r="I38" s="5">
        <v>32</v>
      </c>
      <c r="L38" s="33">
        <f t="shared" si="14"/>
        <v>70188.240000000005</v>
      </c>
      <c r="M38" s="66">
        <f t="shared" si="0"/>
        <v>-2105.6471999999999</v>
      </c>
      <c r="O38" s="7">
        <v>500235</v>
      </c>
      <c r="P38" s="108">
        <f>+IFERROR(VLOOKUP(O38,'[4]Tracciato di rilevazione_2023'!$B$3:$AU$44,46,0),0)</f>
        <v>7</v>
      </c>
      <c r="Q38" s="6">
        <f>+VLOOKUP(O38,LAB_NA1_2023!$A$6:$U$50,21,0)</f>
        <v>10582.423500000003</v>
      </c>
      <c r="R38" s="99">
        <v>30</v>
      </c>
      <c r="S38" s="33"/>
      <c r="T38" s="33"/>
      <c r="U38" s="33">
        <f t="shared" si="15"/>
        <v>10582.423500000003</v>
      </c>
      <c r="V38" s="27">
        <f t="shared" si="1"/>
        <v>-317.47270500000008</v>
      </c>
      <c r="X38" s="7" t="s">
        <v>89</v>
      </c>
      <c r="Y38" s="33">
        <f t="shared" si="4"/>
        <v>-6341.6280845569281</v>
      </c>
      <c r="Z38" s="33">
        <f t="shared" si="5"/>
        <v>-17963.314739999998</v>
      </c>
      <c r="AA38" s="33"/>
      <c r="AB38" s="8">
        <f>+LAB_NA1_2022!T38</f>
        <v>-13139.738400000002</v>
      </c>
      <c r="AC38" s="8">
        <f>+LAB_NA1_2023!T38</f>
        <v>-12219.941999999999</v>
      </c>
      <c r="AE38" s="47">
        <f t="shared" si="6"/>
        <v>-49664.623224556926</v>
      </c>
    </row>
    <row r="39" spans="1:31" ht="14.45" customHeight="1" x14ac:dyDescent="0.25">
      <c r="A39" s="7" t="s">
        <v>132</v>
      </c>
      <c r="B39" s="100" t="s">
        <v>133</v>
      </c>
      <c r="D39" s="18">
        <f>+VLOOKUP(A39,LAB_NA1_2023!K:M,2,0)</f>
        <v>0</v>
      </c>
      <c r="F39" s="7" t="s">
        <v>138</v>
      </c>
      <c r="G39" s="107">
        <f>+IFERROR(VLOOKUP(F39,'[4]Tracciato di rilevazione_2022'!$B$3:$AU$44,46,0),0)</f>
        <v>4</v>
      </c>
      <c r="H39" s="6">
        <f>+VLOOKUP(F39,LAB_NA1_2022!$A$6:$U$50,21,0)</f>
        <v>281863.67999999999</v>
      </c>
      <c r="I39" s="5">
        <v>34</v>
      </c>
      <c r="L39" s="33">
        <f t="shared" si="14"/>
        <v>281863.67999999999</v>
      </c>
      <c r="M39" s="66">
        <f t="shared" si="0"/>
        <v>-8455.9103999999988</v>
      </c>
      <c r="O39" s="7">
        <v>480212</v>
      </c>
      <c r="P39" s="108">
        <f>+IFERROR(VLOOKUP(O39,'[4]Tracciato di rilevazione_2023'!$B$3:$AU$44,46,0),0)</f>
        <v>7</v>
      </c>
      <c r="Q39" s="6">
        <f>+VLOOKUP(O39,LAB_NA1_2023!$A$6:$U$50,21,0)</f>
        <v>1211.3621999999998</v>
      </c>
      <c r="R39" s="99">
        <v>31</v>
      </c>
      <c r="S39" s="33"/>
      <c r="T39" s="33"/>
      <c r="U39" s="33">
        <f t="shared" si="15"/>
        <v>1211.3621999999998</v>
      </c>
      <c r="V39" s="27">
        <f t="shared" si="1"/>
        <v>-36.340865999999991</v>
      </c>
      <c r="X39" s="7" t="s">
        <v>132</v>
      </c>
      <c r="Y39" s="33">
        <f t="shared" si="4"/>
        <v>0</v>
      </c>
      <c r="Z39" s="33">
        <f t="shared" si="5"/>
        <v>0</v>
      </c>
      <c r="AA39" s="33"/>
      <c r="AB39" s="8">
        <f>+LAB_NA1_2022!T39</f>
        <v>0</v>
      </c>
      <c r="AC39" s="8">
        <f>+LAB_NA1_2023!T39</f>
        <v>0</v>
      </c>
      <c r="AE39" s="47">
        <f t="shared" si="6"/>
        <v>0</v>
      </c>
    </row>
    <row r="40" spans="1:31" ht="14.45" customHeight="1" x14ac:dyDescent="0.25">
      <c r="A40" s="7" t="s">
        <v>90</v>
      </c>
      <c r="B40" s="100" t="s">
        <v>134</v>
      </c>
      <c r="D40" s="18">
        <f>+VLOOKUP(A40,LAB_NA1_2023!K:M,2,0)</f>
        <v>1164532.7084393692</v>
      </c>
      <c r="F40" s="7">
        <v>440021</v>
      </c>
      <c r="G40" s="107">
        <f>+IFERROR(VLOOKUP(F40,'[4]Tracciato di rilevazione_2022'!$B$3:$AU$44,46,0),0)</f>
        <v>3</v>
      </c>
      <c r="H40" s="6">
        <f>+VLOOKUP(F40,LAB_NA1_2022!$A$6:$U$50,21,0)</f>
        <v>30153.24</v>
      </c>
      <c r="I40" s="5">
        <v>35</v>
      </c>
      <c r="L40" s="33">
        <f t="shared" si="14"/>
        <v>30153.24</v>
      </c>
      <c r="M40" s="66">
        <f t="shared" si="0"/>
        <v>-904.59720000000004</v>
      </c>
      <c r="O40" s="7">
        <v>510408</v>
      </c>
      <c r="P40" s="108">
        <f>+IFERROR(VLOOKUP(O40,'[4]Tracciato di rilevazione_2023'!$B$3:$AU$44,46,0),0)</f>
        <v>6</v>
      </c>
      <c r="Q40" s="6">
        <f>+VLOOKUP(O40,LAB_NA1_2023!$A$6:$U$50,21,0)</f>
        <v>38077.120199999998</v>
      </c>
      <c r="R40" s="99">
        <v>33</v>
      </c>
      <c r="S40" s="33"/>
      <c r="T40" s="33"/>
      <c r="U40" s="33">
        <f t="shared" si="15"/>
        <v>38077.120199999998</v>
      </c>
      <c r="V40" s="27">
        <f t="shared" si="1"/>
        <v>-1142.3136059999999</v>
      </c>
      <c r="X40" s="7" t="s">
        <v>90</v>
      </c>
      <c r="Y40" s="33">
        <f t="shared" si="4"/>
        <v>10834.21781496971</v>
      </c>
      <c r="Z40" s="33">
        <f t="shared" si="5"/>
        <v>0</v>
      </c>
      <c r="AA40" s="33"/>
      <c r="AB40" s="8">
        <f>+LAB_NA1_2022!T40</f>
        <v>-25043.716</v>
      </c>
      <c r="AC40" s="8">
        <f>+LAB_NA1_2023!T40</f>
        <v>5869.16</v>
      </c>
      <c r="AE40" s="47">
        <f t="shared" si="6"/>
        <v>-8340.3381850302903</v>
      </c>
    </row>
    <row r="41" spans="1:31" ht="14.45" customHeight="1" x14ac:dyDescent="0.25">
      <c r="A41" s="7" t="s">
        <v>91</v>
      </c>
      <c r="B41" s="100" t="s">
        <v>135</v>
      </c>
      <c r="D41" s="18">
        <f>+VLOOKUP(A41,LAB_NA1_2023!K:M,2,0)</f>
        <v>3545429.34</v>
      </c>
      <c r="F41" s="7" t="s">
        <v>94</v>
      </c>
      <c r="G41" s="107">
        <f>+IFERROR(VLOOKUP(F41,'[4]Tracciato di rilevazione_2022'!$B$3:$AU$44,46,0),0)</f>
        <v>3</v>
      </c>
      <c r="H41" s="6">
        <f>+VLOOKUP(F41,LAB_NA1_2022!$A$6:$U$50,21,0)</f>
        <v>162890.38920000001</v>
      </c>
      <c r="I41" s="5">
        <v>36</v>
      </c>
      <c r="L41" s="33">
        <f t="shared" si="14"/>
        <v>162890.38920000001</v>
      </c>
      <c r="M41" s="66">
        <f t="shared" si="0"/>
        <v>-4886.7116759999999</v>
      </c>
      <c r="O41" s="7">
        <v>510273</v>
      </c>
      <c r="P41" s="108">
        <f>+IFERROR(VLOOKUP(O41,'[4]Tracciato di rilevazione_2023'!$B$3:$AU$44,46,0),0)</f>
        <v>5</v>
      </c>
      <c r="Q41" s="6">
        <f>+VLOOKUP(O41,LAB_NA1_2023!$A$6:$U$50,21,0)</f>
        <v>64121.565600000002</v>
      </c>
      <c r="R41" s="99">
        <v>32</v>
      </c>
      <c r="S41" s="33"/>
      <c r="T41" s="33"/>
      <c r="U41" s="33">
        <f t="shared" si="15"/>
        <v>64121.565600000002</v>
      </c>
      <c r="V41" s="27">
        <f t="shared" si="1"/>
        <v>-1923.646968</v>
      </c>
      <c r="X41" s="7" t="s">
        <v>91</v>
      </c>
      <c r="Y41" s="33">
        <f t="shared" si="4"/>
        <v>-35433.886742465977</v>
      </c>
      <c r="Z41" s="33">
        <f t="shared" si="5"/>
        <v>52317.224845025514</v>
      </c>
      <c r="AA41" s="33"/>
      <c r="AB41" s="8">
        <f>+LAB_NA1_2022!T41</f>
        <v>0</v>
      </c>
      <c r="AC41" s="8">
        <f>+LAB_NA1_2023!T41</f>
        <v>-51051.926800000001</v>
      </c>
      <c r="AE41" s="47">
        <f t="shared" si="6"/>
        <v>-34168.588697440464</v>
      </c>
    </row>
    <row r="42" spans="1:31" ht="14.45" customHeight="1" x14ac:dyDescent="0.25">
      <c r="A42" s="7" t="s">
        <v>92</v>
      </c>
      <c r="B42" s="100" t="s">
        <v>136</v>
      </c>
      <c r="D42" s="18">
        <f>+VLOOKUP(A42,LAB_NA1_2023!K:M,2,0)</f>
        <v>490326.68999999994</v>
      </c>
      <c r="F42" s="7">
        <v>440076</v>
      </c>
      <c r="G42" s="107">
        <f>+IFERROR(VLOOKUP(F42,'[4]Tracciato di rilevazione_2022'!$B$3:$AU$44,46,0),0)</f>
        <v>2</v>
      </c>
      <c r="H42" s="6">
        <f>+VLOOKUP(F42,LAB_NA1_2022!$A$6:$U$50,21,0)</f>
        <v>18859.8</v>
      </c>
      <c r="I42" s="5">
        <v>37</v>
      </c>
      <c r="L42" s="33">
        <f t="shared" si="14"/>
        <v>18859.8</v>
      </c>
      <c r="M42" s="66">
        <f t="shared" si="0"/>
        <v>-565.79399999999998</v>
      </c>
      <c r="O42" s="7">
        <v>490248</v>
      </c>
      <c r="P42" s="108">
        <f>+IFERROR(VLOOKUP(O42,'[4]Tracciato di rilevazione_2023'!$B$3:$AU$44,46,0),0)</f>
        <v>5</v>
      </c>
      <c r="Q42" s="6">
        <f>+VLOOKUP(O42,LAB_NA1_2023!$A$6:$U$50,21,0)</f>
        <v>141633.41999999998</v>
      </c>
      <c r="R42" s="99">
        <v>34</v>
      </c>
      <c r="S42" s="33"/>
      <c r="T42" s="33"/>
      <c r="U42" s="33">
        <f t="shared" si="15"/>
        <v>141633.41999999998</v>
      </c>
      <c r="V42" s="27">
        <f t="shared" si="1"/>
        <v>-4249.0025999999998</v>
      </c>
      <c r="X42" s="7" t="s">
        <v>92</v>
      </c>
      <c r="Y42" s="33">
        <f t="shared" si="4"/>
        <v>-5296.8872262953573</v>
      </c>
      <c r="Z42" s="33">
        <f t="shared" si="5"/>
        <v>0</v>
      </c>
      <c r="AA42" s="33"/>
      <c r="AB42" s="8">
        <f>+LAB_NA1_2022!T42</f>
        <v>10544.66</v>
      </c>
      <c r="AC42" s="8">
        <f>+LAB_NA1_2023!T42</f>
        <v>9806.5337999999992</v>
      </c>
      <c r="AE42" s="47">
        <f t="shared" si="6"/>
        <v>15054.306573704642</v>
      </c>
    </row>
    <row r="43" spans="1:31" ht="14.45" customHeight="1" x14ac:dyDescent="0.25">
      <c r="A43" s="7" t="s">
        <v>93</v>
      </c>
      <c r="B43" s="100" t="s">
        <v>137</v>
      </c>
      <c r="D43" s="18">
        <f>+VLOOKUP(A43,LAB_NA1_2023!K:M,2,0)</f>
        <v>1346187.4</v>
      </c>
      <c r="F43" s="7">
        <v>450046</v>
      </c>
      <c r="G43" s="107">
        <f>+IFERROR(VLOOKUP(F43,'[4]Tracciato di rilevazione_2022'!$B$3:$AU$44,46,0),0)</f>
        <v>1</v>
      </c>
      <c r="H43" s="6">
        <f>+VLOOKUP(F43,LAB_NA1_2022!$A$6:$U$50,21,0)</f>
        <v>15386.7</v>
      </c>
      <c r="I43" s="5">
        <v>38</v>
      </c>
      <c r="L43" s="33">
        <f t="shared" si="14"/>
        <v>15386.7</v>
      </c>
      <c r="M43" s="66">
        <f t="shared" si="0"/>
        <v>-461.601</v>
      </c>
      <c r="O43" s="7">
        <v>440021</v>
      </c>
      <c r="P43" s="108">
        <f>+IFERROR(VLOOKUP(O43,'[4]Tracciato di rilevazione_2023'!$B$3:$AU$44,46,0),0)</f>
        <v>4</v>
      </c>
      <c r="Q43" s="6">
        <f>+VLOOKUP(O43,LAB_NA1_2023!$A$6:$U$50,21,0)</f>
        <v>28042.513200000001</v>
      </c>
      <c r="R43" s="99">
        <v>35</v>
      </c>
      <c r="S43" s="33"/>
      <c r="T43" s="33"/>
      <c r="U43" s="33">
        <f t="shared" si="15"/>
        <v>28042.513200000001</v>
      </c>
      <c r="V43" s="27">
        <f t="shared" si="1"/>
        <v>-841.275396</v>
      </c>
      <c r="X43" s="7" t="s">
        <v>93</v>
      </c>
      <c r="Y43" s="33">
        <f t="shared" si="4"/>
        <v>-14542.557824636451</v>
      </c>
      <c r="Z43" s="33">
        <f t="shared" si="5"/>
        <v>-39577.90956</v>
      </c>
      <c r="AA43" s="33"/>
      <c r="AB43" s="8">
        <f>+LAB_NA1_2022!T43</f>
        <v>28950.272346723425</v>
      </c>
      <c r="AC43" s="8">
        <f>+LAB_NA1_2023!T43</f>
        <v>-26923.748</v>
      </c>
      <c r="AE43" s="47">
        <f t="shared" si="6"/>
        <v>-52093.943037913028</v>
      </c>
    </row>
    <row r="44" spans="1:31" ht="14.45" customHeight="1" x14ac:dyDescent="0.25">
      <c r="A44" s="7" t="s">
        <v>138</v>
      </c>
      <c r="B44" s="100" t="s">
        <v>139</v>
      </c>
      <c r="D44" s="18">
        <f>+VLOOKUP(A44,LAB_NA1_2023!K:M,2,0)</f>
        <v>0</v>
      </c>
      <c r="F44" s="7">
        <v>510295</v>
      </c>
      <c r="G44" s="107">
        <f>+IFERROR(VLOOKUP(F44,'[4]Tracciato di rilevazione_2022'!$B$3:$AU$44,46,0),0)</f>
        <v>0</v>
      </c>
      <c r="H44" s="6">
        <f>+VLOOKUP(F44,LAB_NA1_2022!$A$6:$U$50,21,0)</f>
        <v>5520.24</v>
      </c>
      <c r="I44" s="5">
        <v>39</v>
      </c>
      <c r="L44" s="33">
        <f t="shared" si="14"/>
        <v>5520.24</v>
      </c>
      <c r="M44" s="66">
        <f t="shared" si="0"/>
        <v>-165.60719999999998</v>
      </c>
      <c r="O44" s="7">
        <v>450046</v>
      </c>
      <c r="P44" s="108">
        <f>+IFERROR(VLOOKUP(O44,'[4]Tracciato di rilevazione_2023'!$B$3:$AU$44,46,0),0)</f>
        <v>-1</v>
      </c>
      <c r="Q44" s="6">
        <f>+VLOOKUP(O44,LAB_NA1_2023!$A$6:$U$50,21,0)</f>
        <v>14309.630999999999</v>
      </c>
      <c r="R44" s="99">
        <v>36</v>
      </c>
      <c r="S44" s="33"/>
      <c r="T44" s="33"/>
      <c r="U44" s="33">
        <f t="shared" si="15"/>
        <v>14309.630999999999</v>
      </c>
      <c r="V44" s="27">
        <f t="shared" si="1"/>
        <v>-429.28892999999999</v>
      </c>
      <c r="X44" s="7" t="s">
        <v>138</v>
      </c>
      <c r="Y44" s="33">
        <f t="shared" si="4"/>
        <v>-8455.9103999999988</v>
      </c>
      <c r="Z44" s="33">
        <f t="shared" si="5"/>
        <v>0</v>
      </c>
      <c r="AA44" s="33"/>
      <c r="AB44" s="8">
        <f>+LAB_NA1_2022!T44</f>
        <v>-5752.32</v>
      </c>
      <c r="AC44" s="8">
        <f>+LAB_NA1_2023!T44</f>
        <v>0</v>
      </c>
      <c r="AE44" s="47">
        <f t="shared" si="6"/>
        <v>-14208.230399999999</v>
      </c>
    </row>
    <row r="45" spans="1:31" ht="14.45" customHeight="1" x14ac:dyDescent="0.25">
      <c r="A45" s="7" t="s">
        <v>94</v>
      </c>
      <c r="B45" s="100" t="s">
        <v>140</v>
      </c>
      <c r="D45" s="18">
        <f>+VLOOKUP(A45,LAB_NA1_2023!K:M,2,0)</f>
        <v>148517.70779999997</v>
      </c>
      <c r="F45" s="7" t="s">
        <v>132</v>
      </c>
      <c r="G45" s="107">
        <f>+IFERROR(VLOOKUP(F45,'[4]Tracciato di rilevazione_2022'!$B$3:$AU$44,46,0),0)</f>
        <v>0</v>
      </c>
      <c r="H45" s="6">
        <f>+VLOOKUP(F45,LAB_NA1_2022!$A$6:$U$50,21,0)</f>
        <v>0</v>
      </c>
      <c r="I45" s="5" t="s">
        <v>74</v>
      </c>
      <c r="L45" s="33">
        <f t="shared" si="14"/>
        <v>0</v>
      </c>
      <c r="M45" s="66">
        <f t="shared" si="0"/>
        <v>0</v>
      </c>
      <c r="O45" s="7">
        <v>510295</v>
      </c>
      <c r="P45" s="108">
        <f>+IFERROR(VLOOKUP(O45,'[4]Tracciato di rilevazione_2023'!$B$3:$AU$44,46,0),0)</f>
        <v>-4</v>
      </c>
      <c r="Q45" s="6">
        <f>+VLOOKUP(O45,LAB_NA1_2023!$A$6:$U$50,21,0)</f>
        <v>5133.8231999999998</v>
      </c>
      <c r="R45" s="99">
        <v>37</v>
      </c>
      <c r="S45" s="33"/>
      <c r="T45" s="33"/>
      <c r="U45" s="33">
        <f t="shared" si="15"/>
        <v>5133.8231999999998</v>
      </c>
      <c r="V45" s="27">
        <f t="shared" si="1"/>
        <v>-154.01469599999999</v>
      </c>
      <c r="X45" s="7" t="s">
        <v>94</v>
      </c>
      <c r="Y45" s="33">
        <f t="shared" si="4"/>
        <v>-4886.7116759999999</v>
      </c>
      <c r="Z45" s="33">
        <f t="shared" si="5"/>
        <v>-4544.6418586799982</v>
      </c>
      <c r="AA45" s="33"/>
      <c r="AB45" s="8">
        <f>+LAB_NA1_2022!T45</f>
        <v>3193.9292</v>
      </c>
      <c r="AC45" s="8">
        <f>+LAB_NA1_2023!T45</f>
        <v>2970.3541559999994</v>
      </c>
      <c r="AE45" s="47">
        <f t="shared" si="6"/>
        <v>-3267.0701786799982</v>
      </c>
    </row>
    <row r="46" spans="1:31" ht="14.45" customHeight="1" x14ac:dyDescent="0.25">
      <c r="A46" s="7" t="s">
        <v>95</v>
      </c>
      <c r="B46" s="100" t="s">
        <v>141</v>
      </c>
      <c r="D46" s="18">
        <f>+VLOOKUP(A46,LAB_NA1_2023!K:M,2,0)</f>
        <v>416735.79</v>
      </c>
      <c r="F46" s="7" t="s">
        <v>143</v>
      </c>
      <c r="G46" s="107">
        <f>+IFERROR(VLOOKUP(F46,'[4]Tracciato di rilevazione_2022'!$B$3:$AU$44,46,0),0)</f>
        <v>0</v>
      </c>
      <c r="H46" s="6">
        <f>+VLOOKUP(F46,LAB_NA1_2022!$A$6:$U$50,21,0)</f>
        <v>0</v>
      </c>
      <c r="I46" s="5" t="s">
        <v>74</v>
      </c>
      <c r="L46" s="33">
        <f t="shared" si="14"/>
        <v>0</v>
      </c>
      <c r="M46" s="66">
        <f t="shared" si="0"/>
        <v>0</v>
      </c>
      <c r="O46" s="7">
        <v>490209</v>
      </c>
      <c r="P46" s="108">
        <f>+IFERROR(VLOOKUP(O46,'[4]Tracciato di rilevazione_2023'!$B$3:$AU$44,46,0),0)</f>
        <v>0</v>
      </c>
      <c r="Q46" s="6">
        <f>+VLOOKUP(O46,LAB_NA1_2023!$A$6:$U$50,21,0)</f>
        <v>0</v>
      </c>
      <c r="R46" s="99" t="s">
        <v>74</v>
      </c>
      <c r="S46" s="33"/>
      <c r="T46" s="33"/>
      <c r="U46" s="33">
        <f t="shared" si="15"/>
        <v>0</v>
      </c>
      <c r="V46" s="27">
        <f t="shared" si="1"/>
        <v>0</v>
      </c>
      <c r="X46" s="7" t="s">
        <v>95</v>
      </c>
      <c r="Y46" s="33">
        <f t="shared" si="4"/>
        <v>-13443.09</v>
      </c>
      <c r="Z46" s="33">
        <f t="shared" si="5"/>
        <v>-12502.073699999999</v>
      </c>
      <c r="AA46" s="33"/>
      <c r="AB46" s="8">
        <f>+LAB_NA1_2022!T46</f>
        <v>0</v>
      </c>
      <c r="AC46" s="8">
        <f>+LAB_NA1_2023!T46</f>
        <v>0</v>
      </c>
      <c r="AE46" s="47">
        <f t="shared" si="6"/>
        <v>-25945.163699999997</v>
      </c>
    </row>
    <row r="47" spans="1:31" ht="14.45" customHeight="1" x14ac:dyDescent="0.25">
      <c r="A47" s="7" t="s">
        <v>96</v>
      </c>
      <c r="B47" s="100" t="s">
        <v>142</v>
      </c>
      <c r="D47" s="18">
        <f>+VLOOKUP(A47,LAB_NA1_2023!K:M,2,0)</f>
        <v>613520.15370000002</v>
      </c>
      <c r="F47" s="7" t="s">
        <v>145</v>
      </c>
      <c r="G47" s="107">
        <f>+IFERROR(VLOOKUP(F47,'[4]Tracciato di rilevazione_2022'!$B$3:$AU$44,46,0),0)</f>
        <v>0</v>
      </c>
      <c r="H47" s="6">
        <f>+VLOOKUP(F47,LAB_NA1_2022!$A$6:$U$50,21,0)</f>
        <v>0</v>
      </c>
      <c r="I47" s="5" t="s">
        <v>74</v>
      </c>
      <c r="L47" s="33">
        <f t="shared" si="14"/>
        <v>0</v>
      </c>
      <c r="M47" s="66">
        <f t="shared" si="0"/>
        <v>0</v>
      </c>
      <c r="O47" s="7" t="s">
        <v>132</v>
      </c>
      <c r="P47" s="108">
        <f>+IFERROR(VLOOKUP(O47,'[4]Tracciato di rilevazione_2023'!$B$3:$AU$44,46,0),0)</f>
        <v>0</v>
      </c>
      <c r="Q47" s="6">
        <f>+VLOOKUP(O47,LAB_NA1_2023!$A$6:$U$50,21,0)</f>
        <v>0</v>
      </c>
      <c r="R47" s="99" t="s">
        <v>74</v>
      </c>
      <c r="S47" s="33"/>
      <c r="T47" s="33"/>
      <c r="U47" s="33">
        <f t="shared" si="15"/>
        <v>0</v>
      </c>
      <c r="V47" s="27">
        <f t="shared" si="1"/>
        <v>0</v>
      </c>
      <c r="X47" s="7" t="s">
        <v>96</v>
      </c>
      <c r="Y47" s="33">
        <f t="shared" si="4"/>
        <v>19395.154127999998</v>
      </c>
      <c r="Z47" s="33">
        <f t="shared" si="5"/>
        <v>18405.604610999999</v>
      </c>
      <c r="AA47" s="33"/>
      <c r="AB47" s="8">
        <f>+LAB_NA1_2022!T47</f>
        <v>-13193.982400000001</v>
      </c>
      <c r="AC47" s="8">
        <f>+LAB_NA1_2023!T47</f>
        <v>0</v>
      </c>
      <c r="AE47" s="47">
        <f t="shared" si="6"/>
        <v>24606.776338999996</v>
      </c>
    </row>
    <row r="48" spans="1:31" ht="14.45" customHeight="1" x14ac:dyDescent="0.25">
      <c r="A48" s="7" t="s">
        <v>143</v>
      </c>
      <c r="B48" s="101" t="s">
        <v>144</v>
      </c>
      <c r="D48" s="18">
        <f>+VLOOKUP(A48,LAB_NA1_2023!K:M,2,0)</f>
        <v>893396.37381498632</v>
      </c>
      <c r="F48" s="7">
        <v>490209</v>
      </c>
      <c r="G48" s="107">
        <f>+IFERROR(VLOOKUP(F48,'[4]Tracciato di rilevazione_2022'!$B$3:$AU$44,46,0),0)</f>
        <v>-2</v>
      </c>
      <c r="H48" s="6">
        <f>+VLOOKUP(F48,LAB_NA1_2022!$A$6:$U$50,21,0)</f>
        <v>0</v>
      </c>
      <c r="I48" s="5" t="s">
        <v>74</v>
      </c>
      <c r="L48" s="33">
        <f t="shared" si="14"/>
        <v>0</v>
      </c>
      <c r="M48" s="66">
        <f t="shared" si="0"/>
        <v>0</v>
      </c>
      <c r="O48" s="7" t="s">
        <v>138</v>
      </c>
      <c r="P48" s="108">
        <f>+IFERROR(VLOOKUP(O48,'[4]Tracciato di rilevazione_2023'!$B$3:$AU$44,46,0),0)</f>
        <v>0</v>
      </c>
      <c r="Q48" s="6">
        <f>+VLOOKUP(O48,LAB_NA1_2023!$A$6:$U$50,21,0)</f>
        <v>0</v>
      </c>
      <c r="R48" s="99" t="s">
        <v>74</v>
      </c>
      <c r="S48" s="33"/>
      <c r="T48" s="33"/>
      <c r="U48" s="33">
        <f t="shared" si="15"/>
        <v>0</v>
      </c>
      <c r="V48" s="27">
        <f t="shared" si="1"/>
        <v>0</v>
      </c>
      <c r="X48" s="7" t="s">
        <v>143</v>
      </c>
      <c r="Y48" s="33">
        <f t="shared" si="4"/>
        <v>0</v>
      </c>
      <c r="Z48" s="33">
        <f t="shared" si="5"/>
        <v>0</v>
      </c>
      <c r="AA48" s="33"/>
      <c r="AB48" s="8">
        <f>+LAB_NA1_2022!T48</f>
        <v>0</v>
      </c>
      <c r="AC48" s="8">
        <f>+LAB_NA1_2023!T48</f>
        <v>0</v>
      </c>
      <c r="AE48" s="47">
        <f t="shared" si="6"/>
        <v>0</v>
      </c>
    </row>
    <row r="49" spans="1:31" ht="14.45" customHeight="1" x14ac:dyDescent="0.25">
      <c r="A49" s="7" t="s">
        <v>145</v>
      </c>
      <c r="B49" s="100" t="s">
        <v>146</v>
      </c>
      <c r="D49" s="18">
        <f>+VLOOKUP(A49,LAB_NA1_2023!K:M,2,0)</f>
        <v>368077.13499999995</v>
      </c>
      <c r="F49" s="7">
        <v>520329</v>
      </c>
      <c r="G49" s="107">
        <f>+IFERROR(VLOOKUP(F49,'[4]Tracciato di rilevazione_2022'!$B$3:$AU$44,46,0),0)</f>
        <v>-2</v>
      </c>
      <c r="H49" s="6">
        <f>+VLOOKUP(F49,LAB_NA1_2022!$A$6:$U$50,21,0)</f>
        <v>0</v>
      </c>
      <c r="I49" s="5" t="s">
        <v>74</v>
      </c>
      <c r="L49" s="33">
        <f t="shared" si="14"/>
        <v>0</v>
      </c>
      <c r="M49" s="66">
        <f t="shared" si="0"/>
        <v>0</v>
      </c>
      <c r="O49" s="7">
        <v>520328</v>
      </c>
      <c r="P49" s="108">
        <f>+IFERROR(VLOOKUP(O49,'[4]Tracciato di rilevazione_2023'!$B$3:$AU$44,46,0),0)</f>
        <v>-1</v>
      </c>
      <c r="Q49" s="6">
        <f>+VLOOKUP(O49,LAB_NA1_2023!$A$6:$U$50,21,0)</f>
        <v>0</v>
      </c>
      <c r="R49" s="99" t="s">
        <v>74</v>
      </c>
      <c r="S49" s="33"/>
      <c r="T49" s="33"/>
      <c r="U49" s="33">
        <f t="shared" si="15"/>
        <v>0</v>
      </c>
      <c r="V49" s="27">
        <f t="shared" si="1"/>
        <v>0</v>
      </c>
      <c r="X49" s="7" t="s">
        <v>145</v>
      </c>
      <c r="Y49" s="33">
        <f t="shared" si="4"/>
        <v>0</v>
      </c>
      <c r="Z49" s="33">
        <f t="shared" si="5"/>
        <v>0</v>
      </c>
      <c r="AA49" s="33"/>
      <c r="AB49" s="8">
        <f>+LAB_NA1_2022!T49</f>
        <v>0</v>
      </c>
      <c r="AC49" s="8">
        <f>+LAB_NA1_2023!T49</f>
        <v>0</v>
      </c>
      <c r="AE49" s="47">
        <f t="shared" si="6"/>
        <v>0</v>
      </c>
    </row>
    <row r="50" spans="1:31" ht="14.45" customHeight="1" x14ac:dyDescent="0.25">
      <c r="A50" s="7" t="s">
        <v>97</v>
      </c>
      <c r="B50" s="100" t="s">
        <v>147</v>
      </c>
      <c r="D50" s="18">
        <f>+VLOOKUP(A50,LAB_NA1_2023!K:M,2,0)</f>
        <v>37275.329999999994</v>
      </c>
      <c r="F50" s="7">
        <v>520328</v>
      </c>
      <c r="G50" s="107">
        <f>+IFERROR(VLOOKUP(F50,'[4]Tracciato di rilevazione_2022'!$B$3:$AU$44,46,0),0)</f>
        <v>4</v>
      </c>
      <c r="H50" s="6">
        <f>+VLOOKUP(F50,LAB_NA1_2022!$A$6:$U$50,21,0)</f>
        <v>0</v>
      </c>
      <c r="I50" s="5" t="s">
        <v>74</v>
      </c>
      <c r="L50" s="33">
        <f t="shared" si="14"/>
        <v>0</v>
      </c>
      <c r="M50" s="66">
        <f t="shared" si="0"/>
        <v>0</v>
      </c>
      <c r="O50" s="7">
        <v>520329</v>
      </c>
      <c r="P50" s="108">
        <f>+IFERROR(VLOOKUP(O50,'[4]Tracciato di rilevazione_2023'!$B$3:$AU$44,46,0),0)</f>
        <v>-1</v>
      </c>
      <c r="Q50" s="6">
        <f>+VLOOKUP(O50,LAB_NA1_2023!$A$6:$U$50,21,0)</f>
        <v>0</v>
      </c>
      <c r="R50" s="99" t="s">
        <v>74</v>
      </c>
      <c r="S50" s="33"/>
      <c r="T50" s="33"/>
      <c r="U50" s="33">
        <f t="shared" si="15"/>
        <v>0</v>
      </c>
      <c r="V50" s="27">
        <f t="shared" si="1"/>
        <v>0</v>
      </c>
      <c r="X50" s="7" t="s">
        <v>97</v>
      </c>
      <c r="Y50" s="33">
        <f t="shared" si="4"/>
        <v>-1226.4786000000001</v>
      </c>
      <c r="Z50" s="33">
        <f t="shared" si="5"/>
        <v>-1140.6250979999998</v>
      </c>
      <c r="AA50" s="33"/>
      <c r="AB50" s="8">
        <f>+LAB_NA1_2022!T50</f>
        <v>801.62</v>
      </c>
      <c r="AC50" s="8">
        <f>+LAB_NA1_2023!T50</f>
        <v>745.50659999999993</v>
      </c>
      <c r="AE50" s="47">
        <f t="shared" si="6"/>
        <v>-819.97709800000007</v>
      </c>
    </row>
    <row r="51" spans="1:31" ht="14.45" customHeight="1" x14ac:dyDescent="0.25">
      <c r="B51" s="24" t="s">
        <v>5</v>
      </c>
      <c r="D51" s="4">
        <f>SUM(D6:D50)</f>
        <v>22833257.84324301</v>
      </c>
      <c r="F51" s="20"/>
      <c r="G51" s="20"/>
      <c r="H51" s="20">
        <f>SUM(H6:H50)</f>
        <v>22015691.752796162</v>
      </c>
      <c r="I51" s="20"/>
      <c r="J51" s="20">
        <f>SUM(J6:J46)</f>
        <v>7338563.6222918313</v>
      </c>
      <c r="K51" s="20">
        <f>SUM(K6:K46)</f>
        <v>7338563.6771725118</v>
      </c>
      <c r="L51" s="20">
        <f>SUM(L6:L46)</f>
        <v>7338564.4533318253</v>
      </c>
      <c r="M51" s="20">
        <f>SUM(M6:M46)</f>
        <v>-2.4931199819604899E-2</v>
      </c>
      <c r="O51" s="20"/>
      <c r="P51" s="20"/>
      <c r="Q51" s="20">
        <f>SUM(Q6:Q50)</f>
        <v>22833257.841383785</v>
      </c>
      <c r="R51" s="20"/>
      <c r="S51" s="20">
        <f>SUM(S6:S46)</f>
        <v>7611085.750878212</v>
      </c>
      <c r="T51" s="20">
        <f>SUM(T9:T50)</f>
        <v>7611086.4242999107</v>
      </c>
      <c r="U51" s="20">
        <f>SUM(U6:U46)</f>
        <v>7611085.6662056632</v>
      </c>
      <c r="V51" s="20">
        <f>SUM(V6:V46)</f>
        <v>2.5401765405206334E-3</v>
      </c>
      <c r="X51" s="4"/>
      <c r="Y51" s="4">
        <f>SUM(Y6:Y50)</f>
        <v>-2.4931199777483926E-2</v>
      </c>
      <c r="Z51" s="4">
        <f>SUM(Z6:Z50)</f>
        <v>2.5401764985417685E-3</v>
      </c>
      <c r="AA51" s="33"/>
      <c r="AB51" s="73">
        <f>SUM(AB6:AB50)</f>
        <v>1.2967555331897529E-3</v>
      </c>
      <c r="AC51" s="73">
        <f>SUM(AC6:AC50)</f>
        <v>-1.8592268413613056E-3</v>
      </c>
      <c r="AE51" s="47">
        <f>SUM(AE6:AE50)</f>
        <v>-2.2953494609055269E-2</v>
      </c>
    </row>
    <row r="52" spans="1:31" ht="16.899999999999999" customHeight="1" x14ac:dyDescent="0.25">
      <c r="F52" s="17" t="s">
        <v>4</v>
      </c>
      <c r="G52" s="17"/>
      <c r="H52" s="16">
        <f>H51/3</f>
        <v>7338563.9175987206</v>
      </c>
      <c r="I52" s="15"/>
      <c r="J52" s="14">
        <f>$H52-J51</f>
        <v>0.29530688934028149</v>
      </c>
      <c r="K52" s="14">
        <f>$H52-K51</f>
        <v>0.2404262088239193</v>
      </c>
      <c r="L52" s="14">
        <f>$H52-L51</f>
        <v>-0.53573310468345881</v>
      </c>
      <c r="O52" s="17" t="s">
        <v>4</v>
      </c>
      <c r="P52" s="17"/>
      <c r="Q52" s="16">
        <f>Q51/3</f>
        <v>7611085.947127928</v>
      </c>
      <c r="R52" s="15"/>
      <c r="S52" s="14">
        <f>$Q52-S51</f>
        <v>0.19624971598386765</v>
      </c>
      <c r="T52" s="14">
        <f>$Q52-T51</f>
        <v>-0.47717198263853788</v>
      </c>
      <c r="U52" s="14">
        <f>$Q52-U51</f>
        <v>0.28092226479202509</v>
      </c>
    </row>
    <row r="53" spans="1:31" ht="16.899999999999999" customHeight="1" x14ac:dyDescent="0.25"/>
    <row r="54" spans="1:31" ht="16.899999999999999" customHeight="1" x14ac:dyDescent="0.25">
      <c r="F54" s="96" t="s">
        <v>3</v>
      </c>
      <c r="G54" s="97"/>
      <c r="H54" s="97"/>
      <c r="I54" s="98"/>
      <c r="O54" s="166" t="s">
        <v>3</v>
      </c>
      <c r="P54" s="167"/>
      <c r="Q54" s="167"/>
      <c r="R54" s="168"/>
    </row>
    <row r="55" spans="1:31" ht="37.9" customHeight="1" x14ac:dyDescent="0.25">
      <c r="F55" s="67" t="s">
        <v>2</v>
      </c>
      <c r="G55" s="76" t="s">
        <v>75</v>
      </c>
      <c r="H55" s="68" t="s">
        <v>53</v>
      </c>
      <c r="I55" s="67" t="s">
        <v>0</v>
      </c>
      <c r="O55" s="67" t="s">
        <v>2</v>
      </c>
      <c r="P55" s="76" t="s">
        <v>76</v>
      </c>
      <c r="Q55" s="68" t="s">
        <v>54</v>
      </c>
      <c r="R55" s="67" t="s">
        <v>0</v>
      </c>
    </row>
    <row r="56" spans="1:31" x14ac:dyDescent="0.25">
      <c r="F56" s="7" t="s">
        <v>86</v>
      </c>
      <c r="G56" s="107">
        <f>+IFERROR(VLOOKUP(F56,'[4]Tracciato di rilevazione_2022'!$B$3:$AU$44,46,0),0)</f>
        <v>20</v>
      </c>
      <c r="H56" s="6">
        <f>+VLOOKUP(F56,LAB_NA1_2022!$A$6:$U$50,21,0)</f>
        <v>2951755.415</v>
      </c>
      <c r="I56" s="5">
        <v>1</v>
      </c>
      <c r="J56" s="8">
        <v>1015799.78829276</v>
      </c>
      <c r="K56" s="8">
        <v>4201756.9053510707</v>
      </c>
      <c r="O56" s="7" t="s">
        <v>86</v>
      </c>
      <c r="P56" s="108">
        <f>+IFERROR(VLOOKUP(O56,'[4]Tracciato di rilevazione_2023'!$B$3:$AU$44,46,0),0)</f>
        <v>19</v>
      </c>
      <c r="Q56" s="6">
        <f>+VLOOKUP(O56,LAB_NA1_2023!$A$6:$U$50,21,0)</f>
        <v>2764541.8777499995</v>
      </c>
      <c r="R56" s="99">
        <v>1</v>
      </c>
      <c r="S56" s="8">
        <v>4179019.7904282128</v>
      </c>
      <c r="T56" s="8">
        <v>271745.07315033767</v>
      </c>
      <c r="AC56" s="13"/>
    </row>
    <row r="57" spans="1:31" x14ac:dyDescent="0.25">
      <c r="F57" s="7">
        <v>520322</v>
      </c>
      <c r="G57" s="107">
        <f>+IFERROR(VLOOKUP(F57,'[4]Tracciato di rilevazione_2022'!$B$3:$AU$44,46,0),0)</f>
        <v>19</v>
      </c>
      <c r="H57" s="6">
        <f>+VLOOKUP(F57,LAB_NA1_2022!$A$6:$U$50,21,0)</f>
        <v>551260.78</v>
      </c>
      <c r="I57" s="5">
        <v>2</v>
      </c>
      <c r="J57" s="8">
        <f>SUM(H10:H12)</f>
        <v>3451649.2757142009</v>
      </c>
      <c r="K57" s="8">
        <f>SUM(H15:H18)</f>
        <v>6255588.9012828944</v>
      </c>
      <c r="O57" s="7" t="s">
        <v>96</v>
      </c>
      <c r="P57" s="108">
        <f>+IFERROR(VLOOKUP(O57,'[4]Tracciato di rilevazione_2023'!$B$3:$AU$44,46,0),0)</f>
        <v>19</v>
      </c>
      <c r="Q57" s="6">
        <f>+VLOOKUP(O57,LAB_NA1_2023!$A$6:$U$50,21,0)</f>
        <v>613520.15370000002</v>
      </c>
      <c r="R57" s="99">
        <v>2</v>
      </c>
      <c r="S57" s="8">
        <f>SUM(Q9:Q11)</f>
        <v>8373765.4710731367</v>
      </c>
      <c r="T57" s="8">
        <f>SUM(Q18:Q19)</f>
        <v>1513723.2095999999</v>
      </c>
    </row>
    <row r="58" spans="1:31" x14ac:dyDescent="0.25">
      <c r="F58" s="7" t="s">
        <v>84</v>
      </c>
      <c r="G58" s="107">
        <f>+IFERROR(VLOOKUP(F58,'[4]Tracciato di rilevazione_2022'!$B$3:$AU$44,46,0),0)</f>
        <v>19</v>
      </c>
      <c r="H58" s="6">
        <f>+VLOOKUP(F58,LAB_NA1_2022!$A$6:$U$50,21,0)</f>
        <v>2173242.501399071</v>
      </c>
      <c r="I58" s="5">
        <v>3</v>
      </c>
      <c r="J58" s="113">
        <f>+J56/J57</f>
        <v>0.29429403370728474</v>
      </c>
      <c r="K58" s="113">
        <f>+K56/K57</f>
        <v>0.67168047191997793</v>
      </c>
      <c r="O58" s="7">
        <v>500236</v>
      </c>
      <c r="P58" s="108">
        <f>+IFERROR(VLOOKUP(O58,'[4]Tracciato di rilevazione_2023'!$B$3:$AU$44,46,0),0)</f>
        <v>19</v>
      </c>
      <c r="Q58" s="6">
        <f>+VLOOKUP(O58,LAB_NA1_2023!$A$6:$U$50,21,0)</f>
        <v>54003.929000000004</v>
      </c>
      <c r="R58" s="99">
        <v>3</v>
      </c>
      <c r="S58" s="111">
        <f>+S56/S57</f>
        <v>0.49906100246830204</v>
      </c>
      <c r="T58" s="112">
        <f>+T56/T57</f>
        <v>0.17952097941482054</v>
      </c>
    </row>
    <row r="59" spans="1:31" x14ac:dyDescent="0.25">
      <c r="F59" s="7" t="s">
        <v>96</v>
      </c>
      <c r="G59" s="107">
        <f>+IFERROR(VLOOKUP(F59,'[4]Tracciato di rilevazione_2022'!$B$3:$AU$44,46,0),0)</f>
        <v>19</v>
      </c>
      <c r="H59" s="6">
        <f>+VLOOKUP(F59,LAB_NA1_2022!$A$6:$U$50,21,0)</f>
        <v>646505.13760000002</v>
      </c>
      <c r="I59" s="5">
        <v>4</v>
      </c>
      <c r="O59" s="7" t="s">
        <v>84</v>
      </c>
      <c r="P59" s="108">
        <f>+IFERROR(VLOOKUP(O59,'[4]Tracciato di rilevazione_2023'!$B$3:$AU$44,46,0),0)</f>
        <v>18</v>
      </c>
      <c r="Q59" s="6">
        <f>+VLOOKUP(O59,LAB_NA1_2023!$A$6:$U$50,21,0)</f>
        <v>4850572.4728731364</v>
      </c>
      <c r="R59" s="99">
        <v>4</v>
      </c>
    </row>
    <row r="60" spans="1:31" x14ac:dyDescent="0.25">
      <c r="F60" s="7" t="s">
        <v>85</v>
      </c>
      <c r="G60" s="107">
        <f>+IFERROR(VLOOKUP(F60,'[4]Tracciato di rilevazione_2022'!$B$3:$AU$44,46,0),0)</f>
        <v>18</v>
      </c>
      <c r="H60" s="6">
        <f>+VLOOKUP(F60,LAB_NA1_2022!$A$6:$U$50,21,0)</f>
        <v>1599826.1917142007</v>
      </c>
      <c r="I60" s="5">
        <v>5</v>
      </c>
      <c r="O60" s="7" t="s">
        <v>91</v>
      </c>
      <c r="P60" s="108">
        <f>+IFERROR(VLOOKUP(O60,'[4]Tracciato di rilevazione_2023'!$B$3:$AU$44,46,0),0)</f>
        <v>18</v>
      </c>
      <c r="Q60" s="6">
        <f>+VLOOKUP(O60,LAB_NA1_2023!$A$6:$U$50,21,0)</f>
        <v>3494377.4131999998</v>
      </c>
      <c r="R60" s="99">
        <v>5</v>
      </c>
    </row>
    <row r="61" spans="1:31" x14ac:dyDescent="0.25">
      <c r="F61" s="7" t="s">
        <v>88</v>
      </c>
      <c r="G61" s="107">
        <f>+IFERROR(VLOOKUP(F61,'[4]Tracciato di rilevazione_2022'!$B$3:$AU$44,46,0),0)</f>
        <v>18</v>
      </c>
      <c r="H61" s="6">
        <f>+VLOOKUP(F61,LAB_NA1_2022!$A$6:$U$50,21,0)</f>
        <v>624681</v>
      </c>
      <c r="I61" s="5">
        <v>6</v>
      </c>
      <c r="O61" s="7">
        <v>470156</v>
      </c>
      <c r="P61" s="108">
        <f>+IFERROR(VLOOKUP(O61,'[4]Tracciato di rilevazione_2023'!$B$3:$AU$44,46,0),0)</f>
        <v>18</v>
      </c>
      <c r="Q61" s="6">
        <f>+VLOOKUP(O61,LAB_NA1_2023!$A$6:$U$50,21,0)</f>
        <v>28815.584999999985</v>
      </c>
      <c r="R61" s="99">
        <v>6</v>
      </c>
    </row>
    <row r="62" spans="1:31" x14ac:dyDescent="0.25">
      <c r="F62" s="7" t="s">
        <v>90</v>
      </c>
      <c r="G62" s="107">
        <f>+IFERROR(VLOOKUP(F62,'[4]Tracciato di rilevazione_2022'!$B$3:$AU$44,46,0),0)</f>
        <v>18</v>
      </c>
      <c r="H62" s="6">
        <f>+VLOOKUP(F62,LAB_NA1_2022!$A$6:$U$50,21,0)</f>
        <v>1227142.084</v>
      </c>
      <c r="I62" s="5">
        <v>7</v>
      </c>
      <c r="O62" s="7" t="s">
        <v>90</v>
      </c>
      <c r="P62" s="108">
        <f>+IFERROR(VLOOKUP(O62,'[4]Tracciato di rilevazione_2023'!$B$3:$AU$44,46,0),0)</f>
        <v>17</v>
      </c>
      <c r="Q62" s="6">
        <f>+VLOOKUP(O62,LAB_NA1_2023!$A$6:$U$50,21,0)</f>
        <v>1170401.8684393691</v>
      </c>
      <c r="R62" s="99">
        <v>7</v>
      </c>
    </row>
    <row r="63" spans="1:31" x14ac:dyDescent="0.25">
      <c r="F63" s="7">
        <v>500236</v>
      </c>
      <c r="G63" s="107">
        <f>+IFERROR(VLOOKUP(F63,'[4]Tracciato di rilevazione_2022'!$B$3:$AU$44,46,0),0)</f>
        <v>17</v>
      </c>
      <c r="H63" s="6">
        <f>+VLOOKUP(F63,LAB_NA1_2022!$A$6:$U$50,21,0)</f>
        <v>696829.27439999999</v>
      </c>
      <c r="I63" s="5">
        <v>8</v>
      </c>
      <c r="O63" s="7">
        <v>530379</v>
      </c>
      <c r="P63" s="108">
        <f>+IFERROR(VLOOKUP(O63,'[4]Tracciato di rilevazione_2023'!$B$3:$AU$44,46,0),0)</f>
        <v>17</v>
      </c>
      <c r="Q63" s="6">
        <f>+VLOOKUP(O63,LAB_NA1_2023!$A$6:$U$50,21,0)</f>
        <v>205953.39179999998</v>
      </c>
      <c r="R63" s="99">
        <v>8</v>
      </c>
    </row>
    <row r="64" spans="1:31" x14ac:dyDescent="0.25">
      <c r="F64" s="7" t="s">
        <v>89</v>
      </c>
      <c r="G64" s="107">
        <f>+IFERROR(VLOOKUP(F64,'[4]Tracciato di rilevazione_2022'!$B$3:$AU$44,46,0),0)</f>
        <v>16</v>
      </c>
      <c r="H64" s="6">
        <f>+VLOOKUP(F64,LAB_NA1_2022!$A$6:$U$50,21,0)</f>
        <v>643847.18160000001</v>
      </c>
      <c r="I64" s="5">
        <v>9</v>
      </c>
      <c r="O64" s="7" t="s">
        <v>92</v>
      </c>
      <c r="P64" s="108">
        <f>+IFERROR(VLOOKUP(O64,'[4]Tracciato di rilevazione_2023'!$B$3:$AU$44,46,0),0)</f>
        <v>16</v>
      </c>
      <c r="Q64" s="6">
        <f>+VLOOKUP(O64,LAB_NA1_2023!$A$6:$U$50,21,0)</f>
        <v>500133.22379999992</v>
      </c>
      <c r="R64" s="99">
        <v>9</v>
      </c>
    </row>
    <row r="65" spans="6:18" x14ac:dyDescent="0.25">
      <c r="F65" s="7" t="s">
        <v>91</v>
      </c>
      <c r="G65" s="107">
        <f>+IFERROR(VLOOKUP(F65,'[4]Tracciato di rilevazione_2022'!$B$3:$AU$44,46,0),0)</f>
        <v>16</v>
      </c>
      <c r="H65" s="6">
        <f>+VLOOKUP(F65,LAB_NA1_2022!$A$6:$U$50,21,0)</f>
        <v>3597500.17</v>
      </c>
      <c r="I65" s="5">
        <v>10</v>
      </c>
      <c r="O65" s="7" t="s">
        <v>85</v>
      </c>
      <c r="P65" s="108">
        <f>+IFERROR(VLOOKUP(O65,'[4]Tracciato di rilevazione_2023'!$B$3:$AU$44,46,0),0)</f>
        <v>15</v>
      </c>
      <c r="Q65" s="6">
        <f>+VLOOKUP(O65,LAB_NA1_2023!$A$6:$U$50,21,0)</f>
        <v>1498301.42</v>
      </c>
      <c r="R65" s="99">
        <v>10</v>
      </c>
    </row>
    <row r="66" spans="6:18" x14ac:dyDescent="0.25">
      <c r="F66" s="7" t="s">
        <v>92</v>
      </c>
      <c r="G66" s="107">
        <f>+IFERROR(VLOOKUP(F66,'[4]Tracciato di rilevazione_2022'!$B$3:$AU$44,46,0),0)</f>
        <v>16</v>
      </c>
      <c r="H66" s="6">
        <f>+VLOOKUP(F66,LAB_NA1_2022!$A$6:$U$50,21,0)</f>
        <v>537777.66</v>
      </c>
      <c r="I66" s="5">
        <v>11</v>
      </c>
      <c r="O66" s="7">
        <v>490242</v>
      </c>
      <c r="P66" s="108">
        <f>+IFERROR(VLOOKUP(O66,'[4]Tracciato di rilevazione_2023'!$B$3:$AU$44,46,0),0)</f>
        <v>15</v>
      </c>
      <c r="Q66" s="6">
        <f>+VLOOKUP(O66,LAB_NA1_2023!$A$6:$U$50,21,0)</f>
        <v>15421.7896</v>
      </c>
      <c r="R66" s="99">
        <v>11</v>
      </c>
    </row>
    <row r="67" spans="6:18" x14ac:dyDescent="0.25">
      <c r="F67" s="7" t="s">
        <v>93</v>
      </c>
      <c r="G67" s="107">
        <f>+IFERROR(VLOOKUP(F67,'[4]Tracciato di rilevazione_2022'!$B$3:$AU$44,46,0),0)</f>
        <v>16</v>
      </c>
      <c r="H67" s="6">
        <f>+VLOOKUP(F67,LAB_NA1_2022!$A$6:$U$50,21,0)</f>
        <v>1476463.8896828946</v>
      </c>
      <c r="I67" s="5">
        <v>12</v>
      </c>
      <c r="O67" s="7" t="s">
        <v>93</v>
      </c>
      <c r="P67" s="108">
        <f>+IFERROR(VLOOKUP(O67,'[4]Tracciato di rilevazione_2023'!$B$3:$AU$44,46,0),0)</f>
        <v>14</v>
      </c>
      <c r="Q67" s="6">
        <f>+VLOOKUP(O67,LAB_NA1_2023!$A$6:$U$50,21,0)</f>
        <v>1319263.652</v>
      </c>
      <c r="R67" s="99">
        <v>12</v>
      </c>
    </row>
    <row r="68" spans="6:18" x14ac:dyDescent="0.25">
      <c r="F68" s="7">
        <v>490216</v>
      </c>
      <c r="G68" s="107">
        <f>+IFERROR(VLOOKUP(F68,'[4]Tracciato di rilevazione_2022'!$B$3:$AU$44,46,0),0)</f>
        <v>15</v>
      </c>
      <c r="H68" s="6">
        <f>+VLOOKUP(F68,LAB_NA1_2022!$A$6:$U$50,21,0)</f>
        <v>111385.02</v>
      </c>
      <c r="I68" s="5">
        <v>13</v>
      </c>
      <c r="O68" s="7" t="s">
        <v>89</v>
      </c>
      <c r="P68" s="108">
        <f>+IFERROR(VLOOKUP(O68,'[4]Tracciato di rilevazione_2023'!$B$3:$AU$44,46,0),0)</f>
        <v>14</v>
      </c>
      <c r="Q68" s="6">
        <f>+VLOOKUP(O68,LAB_NA1_2023!$A$6:$U$50,21,0)</f>
        <v>598777.15799999994</v>
      </c>
      <c r="R68" s="99">
        <v>13</v>
      </c>
    </row>
    <row r="69" spans="6:18" x14ac:dyDescent="0.25">
      <c r="F69" s="7">
        <v>490242</v>
      </c>
      <c r="G69" s="107">
        <f>+IFERROR(VLOOKUP(F69,'[4]Tracciato di rilevazione_2022'!$B$3:$AU$44,46,0),0)</f>
        <v>15</v>
      </c>
      <c r="H69" s="6">
        <f>+VLOOKUP(F69,LAB_NA1_2022!$A$6:$U$50,21,0)</f>
        <v>200843.98</v>
      </c>
      <c r="I69" s="5">
        <v>14</v>
      </c>
      <c r="O69" s="7">
        <v>520322</v>
      </c>
      <c r="P69" s="108">
        <f>+IFERROR(VLOOKUP(O69,'[4]Tracciato di rilevazione_2023'!$B$3:$AU$44,46,0),0)</f>
        <v>14</v>
      </c>
      <c r="Q69" s="6">
        <f>+VLOOKUP(O69,LAB_NA1_2023!$A$6:$U$50,21,0)</f>
        <v>512672.52539999998</v>
      </c>
      <c r="R69" s="99">
        <v>14</v>
      </c>
    </row>
    <row r="70" spans="6:18" x14ac:dyDescent="0.25">
      <c r="F70" s="7">
        <v>470156</v>
      </c>
      <c r="G70" s="107">
        <f>+IFERROR(VLOOKUP(F70,'[4]Tracciato di rilevazione_2022'!$B$3:$AU$44,46,0),0)</f>
        <v>14</v>
      </c>
      <c r="H70" s="6">
        <f>+VLOOKUP(F70,LAB_NA1_2022!$A$6:$U$50,21,0)</f>
        <v>379250.28</v>
      </c>
      <c r="I70" s="5">
        <v>15</v>
      </c>
      <c r="O70" s="7" t="s">
        <v>87</v>
      </c>
      <c r="P70" s="108">
        <f>+IFERROR(VLOOKUP(O70,'[4]Tracciato di rilevazione_2023'!$B$3:$AU$44,46,0),0)</f>
        <v>14</v>
      </c>
      <c r="Q70" s="6">
        <f>+VLOOKUP(O70,LAB_NA1_2023!$A$6:$U$50,21,0)</f>
        <v>392286.8898</v>
      </c>
      <c r="R70" s="99">
        <v>15</v>
      </c>
    </row>
    <row r="71" spans="6:18" x14ac:dyDescent="0.25">
      <c r="F71" s="7">
        <v>520333</v>
      </c>
      <c r="G71" s="107">
        <f>+IFERROR(VLOOKUP(F71,'[4]Tracciato di rilevazione_2022'!$B$3:$AU$44,46,0),0)</f>
        <v>14</v>
      </c>
      <c r="H71" s="6">
        <f>+VLOOKUP(F71,LAB_NA1_2022!$A$6:$U$50,21,0)</f>
        <v>91475.64</v>
      </c>
      <c r="I71" s="5">
        <v>16</v>
      </c>
      <c r="O71" s="7">
        <v>520333</v>
      </c>
      <c r="P71" s="108">
        <f>+IFERROR(VLOOKUP(O71,'[4]Tracciato di rilevazione_2023'!$B$3:$AU$44,46,0),0)</f>
        <v>14</v>
      </c>
      <c r="Q71" s="6">
        <f>+VLOOKUP(O71,LAB_NA1_2023!$A$6:$U$50,21,0)</f>
        <v>85072.345199999996</v>
      </c>
      <c r="R71" s="99">
        <v>16</v>
      </c>
    </row>
    <row r="72" spans="6:18" x14ac:dyDescent="0.25">
      <c r="F72" s="7">
        <v>530379</v>
      </c>
      <c r="G72" s="107">
        <f>+IFERROR(VLOOKUP(F72,'[4]Tracciato di rilevazione_2022'!$B$3:$AU$44,46,0),0)</f>
        <v>14</v>
      </c>
      <c r="H72" s="6">
        <f>+VLOOKUP(F72,LAB_NA1_2022!$A$6:$U$50,21,0)</f>
        <v>217113</v>
      </c>
      <c r="I72" s="5">
        <v>17</v>
      </c>
      <c r="O72" s="7" t="s">
        <v>83</v>
      </c>
      <c r="P72" s="108">
        <f>+IFERROR(VLOOKUP(O72,'[4]Tracciato di rilevazione_2023'!$B$3:$AU$44,46,0),0)</f>
        <v>13</v>
      </c>
      <c r="Q72" s="6">
        <f>+VLOOKUP(O72,LAB_NA1_2023!$A$6:$U$50,21,0)</f>
        <v>958879.34380000003</v>
      </c>
      <c r="R72" s="99">
        <v>17</v>
      </c>
    </row>
    <row r="73" spans="6:18" x14ac:dyDescent="0.25">
      <c r="F73" s="7">
        <v>460103</v>
      </c>
      <c r="G73" s="107">
        <f>+IFERROR(VLOOKUP(F73,'[4]Tracciato di rilevazione_2022'!$B$3:$AU$44,46,0),0)</f>
        <v>13</v>
      </c>
      <c r="H73" s="6">
        <f>+VLOOKUP(F73,LAB_NA1_2022!$A$6:$U$50,21,0)</f>
        <v>383011</v>
      </c>
      <c r="I73" s="5">
        <v>18</v>
      </c>
      <c r="O73" s="7">
        <v>460103</v>
      </c>
      <c r="P73" s="108">
        <f>+IFERROR(VLOOKUP(O73,'[4]Tracciato di rilevazione_2023'!$B$3:$AU$44,46,0),0)</f>
        <v>13</v>
      </c>
      <c r="Q73" s="6">
        <f>+VLOOKUP(O73,LAB_NA1_2023!$A$6:$U$50,21,0)</f>
        <v>363324.23459999997</v>
      </c>
      <c r="R73" s="99">
        <v>18</v>
      </c>
    </row>
    <row r="74" spans="6:18" x14ac:dyDescent="0.25">
      <c r="F74" s="7" t="s">
        <v>83</v>
      </c>
      <c r="G74" s="107">
        <f>+IFERROR(VLOOKUP(F74,'[4]Tracciato di rilevazione_2022'!$B$3:$AU$44,46,0),0)</f>
        <v>12</v>
      </c>
      <c r="H74" s="6">
        <f>+VLOOKUP(F74,LAB_NA1_2022!$A$6:$U$50,21,0)</f>
        <v>1031053.1784000001</v>
      </c>
      <c r="I74" s="5">
        <v>19</v>
      </c>
      <c r="O74" s="7" t="s">
        <v>94</v>
      </c>
      <c r="P74" s="108">
        <f>+IFERROR(VLOOKUP(O74,'[4]Tracciato di rilevazione_2023'!$B$3:$AU$44,46,0),0)</f>
        <v>13</v>
      </c>
      <c r="Q74" s="6">
        <f>+VLOOKUP(O74,LAB_NA1_2023!$A$6:$U$50,21,0)</f>
        <v>151488.06195599996</v>
      </c>
      <c r="R74" s="99">
        <v>19</v>
      </c>
    </row>
    <row r="75" spans="6:18" x14ac:dyDescent="0.25">
      <c r="F75" s="7" t="s">
        <v>87</v>
      </c>
      <c r="G75" s="107">
        <f>+IFERROR(VLOOKUP(F75,'[4]Tracciato di rilevazione_2022'!$B$3:$AU$44,46,0),0)</f>
        <v>12</v>
      </c>
      <c r="H75" s="6">
        <f>+VLOOKUP(F75,LAB_NA1_2022!$A$6:$U$50,21,0)</f>
        <v>405272.14980000001</v>
      </c>
      <c r="I75" s="5">
        <v>20</v>
      </c>
      <c r="O75" s="7" t="s">
        <v>88</v>
      </c>
      <c r="P75" s="108">
        <f>+IFERROR(VLOOKUP(O75,'[4]Tracciato di rilevazione_2023'!$B$3:$AU$44,46,0),0)</f>
        <v>13</v>
      </c>
      <c r="Q75" s="6">
        <f>+VLOOKUP(O75,LAB_NA1_2023!$A$6:$U$50,21,0)</f>
        <v>145238.33250000002</v>
      </c>
      <c r="R75" s="99">
        <v>20</v>
      </c>
    </row>
    <row r="76" spans="6:18" x14ac:dyDescent="0.25">
      <c r="F76" s="7">
        <v>490219</v>
      </c>
      <c r="G76" s="107">
        <f>+IFERROR(VLOOKUP(F76,'[4]Tracciato di rilevazione_2022'!$B$3:$AU$44,46,0),0)</f>
        <v>11</v>
      </c>
      <c r="H76" s="6">
        <f>+VLOOKUP(F76,LAB_NA1_2022!$A$6:$U$50,21,0)</f>
        <v>79425.36</v>
      </c>
      <c r="I76" s="5">
        <v>21</v>
      </c>
      <c r="O76" s="7">
        <v>490216</v>
      </c>
      <c r="P76" s="108">
        <f>+IFERROR(VLOOKUP(O76,'[4]Tracciato di rilevazione_2023'!$B$3:$AU$44,46,0),0)</f>
        <v>13</v>
      </c>
      <c r="Q76" s="6">
        <f>+VLOOKUP(O76,LAB_NA1_2023!$A$6:$U$50,21,0)</f>
        <v>103588.0686</v>
      </c>
      <c r="R76" s="99">
        <v>21</v>
      </c>
    </row>
    <row r="77" spans="6:18" x14ac:dyDescent="0.25">
      <c r="F77" s="7">
        <v>490243</v>
      </c>
      <c r="G77" s="107">
        <f>+IFERROR(VLOOKUP(F77,'[4]Tracciato di rilevazione_2022'!$B$3:$AU$44,46,0),0)</f>
        <v>11</v>
      </c>
      <c r="H77" s="6">
        <f>+VLOOKUP(F77,LAB_NA1_2022!$A$6:$U$50,21,0)</f>
        <v>304542.42</v>
      </c>
      <c r="I77" s="5">
        <v>22</v>
      </c>
      <c r="O77" s="7">
        <v>470162</v>
      </c>
      <c r="P77" s="108">
        <f>+IFERROR(VLOOKUP(O77,'[4]Tracciato di rilevazione_2023'!$B$3:$AU$44,46,0),0)</f>
        <v>13</v>
      </c>
      <c r="Q77" s="6">
        <f>+VLOOKUP(O77,LAB_NA1_2023!$A$6:$U$50,21,0)</f>
        <v>78433.093799999988</v>
      </c>
      <c r="R77" s="99">
        <v>22</v>
      </c>
    </row>
    <row r="78" spans="6:18" x14ac:dyDescent="0.25">
      <c r="F78" s="7">
        <v>530372</v>
      </c>
      <c r="G78" s="107">
        <f>+IFERROR(VLOOKUP(F78,'[4]Tracciato di rilevazione_2022'!$B$3:$AU$44,46,0),0)</f>
        <v>11</v>
      </c>
      <c r="H78" s="6">
        <f>+VLOOKUP(F78,LAB_NA1_2022!$A$6:$U$50,21,0)</f>
        <v>160622</v>
      </c>
      <c r="I78" s="5">
        <v>23</v>
      </c>
      <c r="O78" s="7">
        <v>490219</v>
      </c>
      <c r="P78" s="108">
        <f>+IFERROR(VLOOKUP(O78,'[4]Tracciato di rilevazione_2023'!$B$3:$AU$44,46,0),0)</f>
        <v>13</v>
      </c>
      <c r="Q78" s="6">
        <f>+VLOOKUP(O78,LAB_NA1_2023!$A$6:$U$50,21,0)</f>
        <v>73865.584799999997</v>
      </c>
      <c r="R78" s="99">
        <v>23</v>
      </c>
    </row>
    <row r="79" spans="6:18" x14ac:dyDescent="0.25">
      <c r="F79" s="7">
        <v>470162</v>
      </c>
      <c r="G79" s="107">
        <f>+IFERROR(VLOOKUP(F79,'[4]Tracciato di rilevazione_2022'!$B$3:$AU$44,46,0),0)</f>
        <v>10</v>
      </c>
      <c r="H79" s="6">
        <f>+VLOOKUP(F79,LAB_NA1_2022!$A$6:$U$50,21,0)</f>
        <v>84336.66</v>
      </c>
      <c r="I79" s="5">
        <v>24</v>
      </c>
      <c r="O79" s="7">
        <v>440076</v>
      </c>
      <c r="P79" s="108">
        <f>+IFERROR(VLOOKUP(O79,'[4]Tracciato di rilevazione_2023'!$B$3:$AU$44,46,0),0)</f>
        <v>13</v>
      </c>
      <c r="Q79" s="6">
        <f>+VLOOKUP(O79,LAB_NA1_2023!$A$6:$U$50,21,0)</f>
        <v>17539.613999999998</v>
      </c>
      <c r="R79" s="99">
        <v>24</v>
      </c>
    </row>
    <row r="80" spans="6:18" x14ac:dyDescent="0.25">
      <c r="F80" s="7">
        <v>520323</v>
      </c>
      <c r="G80" s="107">
        <f>+IFERROR(VLOOKUP(F80,'[4]Tracciato di rilevazione_2022'!$B$3:$AU$44,46,0),0)</f>
        <v>10</v>
      </c>
      <c r="H80" s="6">
        <f>+VLOOKUP(F80,LAB_NA1_2022!$A$6:$U$50,21,0)</f>
        <v>403462</v>
      </c>
      <c r="I80" s="5">
        <v>25</v>
      </c>
      <c r="O80" s="7" t="s">
        <v>95</v>
      </c>
      <c r="P80" s="108">
        <f>+IFERROR(VLOOKUP(O80,'[4]Tracciato di rilevazione_2023'!$B$3:$AU$44,46,0),0)</f>
        <v>12</v>
      </c>
      <c r="Q80" s="6">
        <f>+VLOOKUP(O80,LAB_NA1_2023!$A$6:$U$50,21,0)</f>
        <v>416735.79</v>
      </c>
      <c r="R80" s="99">
        <v>25</v>
      </c>
    </row>
    <row r="81" spans="6:18" x14ac:dyDescent="0.25">
      <c r="F81" s="7" t="s">
        <v>95</v>
      </c>
      <c r="G81" s="107">
        <f>+IFERROR(VLOOKUP(F81,'[4]Tracciato di rilevazione_2022'!$B$3:$AU$44,46,0),0)</f>
        <v>10</v>
      </c>
      <c r="H81" s="6">
        <f>+VLOOKUP(F81,LAB_NA1_2022!$A$6:$U$50,21,0)</f>
        <v>448103</v>
      </c>
      <c r="I81" s="5">
        <v>26</v>
      </c>
      <c r="O81" s="7">
        <v>490243</v>
      </c>
      <c r="P81" s="108">
        <f>+IFERROR(VLOOKUP(O81,'[4]Tracciato di rilevazione_2023'!$B$3:$AU$44,46,0),0)</f>
        <v>12</v>
      </c>
      <c r="Q81" s="6">
        <f>+VLOOKUP(O81,LAB_NA1_2023!$A$6:$U$50,21,0)</f>
        <v>283224.45059999998</v>
      </c>
      <c r="R81" s="99">
        <v>26</v>
      </c>
    </row>
    <row r="82" spans="6:18" x14ac:dyDescent="0.25">
      <c r="F82" s="7">
        <v>500235</v>
      </c>
      <c r="G82" s="107">
        <f>+IFERROR(VLOOKUP(F82,'[4]Tracciato di rilevazione_2022'!$B$3:$AU$44,46,0),0)</f>
        <v>9</v>
      </c>
      <c r="H82" s="6">
        <f>+VLOOKUP(F82,LAB_NA1_2022!$A$6:$U$50,21,0)</f>
        <v>136547.4</v>
      </c>
      <c r="I82" s="5">
        <v>27</v>
      </c>
      <c r="O82" s="7" t="s">
        <v>97</v>
      </c>
      <c r="P82" s="108">
        <f>+IFERROR(VLOOKUP(O82,'[4]Tracciato di rilevazione_2023'!$B$3:$AU$44,46,0),0)</f>
        <v>10</v>
      </c>
      <c r="Q82" s="6">
        <f>+VLOOKUP(O82,LAB_NA1_2023!$A$6:$U$50,21,0)</f>
        <v>38020.836599999995</v>
      </c>
      <c r="R82" s="99">
        <v>27</v>
      </c>
    </row>
    <row r="83" spans="6:18" x14ac:dyDescent="0.25">
      <c r="F83" s="7" t="s">
        <v>97</v>
      </c>
      <c r="G83" s="107">
        <f>+IFERROR(VLOOKUP(F83,'[4]Tracciato di rilevazione_2022'!$B$3:$AU$44,46,0),0)</f>
        <v>9</v>
      </c>
      <c r="H83" s="6">
        <f>+VLOOKUP(F83,LAB_NA1_2022!$A$6:$U$50,21,0)</f>
        <v>40882.620000000003</v>
      </c>
      <c r="I83" s="5">
        <v>28</v>
      </c>
      <c r="O83" s="7">
        <v>520323</v>
      </c>
      <c r="P83" s="108">
        <f>+IFERROR(VLOOKUP(O83,'[4]Tracciato di rilevazione_2023'!$B$3:$AU$44,46,0),0)</f>
        <v>9</v>
      </c>
      <c r="Q83" s="6">
        <f>+VLOOKUP(O83,LAB_NA1_2023!$A$6:$U$50,21,0)</f>
        <v>375219.66</v>
      </c>
      <c r="R83" s="99">
        <v>28</v>
      </c>
    </row>
    <row r="84" spans="6:18" x14ac:dyDescent="0.25">
      <c r="F84" s="7">
        <v>510273</v>
      </c>
      <c r="G84" s="107">
        <f>+IFERROR(VLOOKUP(F84,'[4]Tracciato di rilevazione_2022'!$B$3:$AU$44,46,0),0)</f>
        <v>6</v>
      </c>
      <c r="H84" s="6">
        <f>+VLOOKUP(F84,LAB_NA1_2022!$A$6:$U$50,21,0)</f>
        <v>68947.92</v>
      </c>
      <c r="I84" s="5">
        <v>29</v>
      </c>
      <c r="O84" s="7">
        <v>530372</v>
      </c>
      <c r="P84" s="108">
        <f>+IFERROR(VLOOKUP(O84,'[4]Tracciato di rilevazione_2023'!$B$3:$AU$44,46,0),0)</f>
        <v>9</v>
      </c>
      <c r="Q84" s="6">
        <f>+VLOOKUP(O84,LAB_NA1_2023!$A$6:$U$50,21,0)</f>
        <v>152366.02919999999</v>
      </c>
      <c r="R84" s="99">
        <v>29</v>
      </c>
    </row>
    <row r="85" spans="6:18" x14ac:dyDescent="0.25">
      <c r="F85" s="7">
        <v>480212</v>
      </c>
      <c r="G85" s="107">
        <f>+IFERROR(VLOOKUP(F85,'[4]Tracciato di rilevazione_2022'!$B$3:$AU$44,46,0),0)</f>
        <v>5</v>
      </c>
      <c r="H85" s="6">
        <f>+VLOOKUP(F85,LAB_NA1_2022!$A$6:$U$50,21,0)</f>
        <v>1302.54</v>
      </c>
      <c r="I85" s="5">
        <v>30</v>
      </c>
      <c r="O85" s="7">
        <v>500235</v>
      </c>
      <c r="P85" s="108">
        <f>+IFERROR(VLOOKUP(O85,'[4]Tracciato di rilevazione_2023'!$B$3:$AU$44,46,0),0)</f>
        <v>7</v>
      </c>
      <c r="Q85" s="6">
        <f>+VLOOKUP(O85,LAB_NA1_2023!$A$6:$U$50,21,0)</f>
        <v>10582.423500000003</v>
      </c>
      <c r="R85" s="99">
        <v>30</v>
      </c>
    </row>
    <row r="86" spans="6:18" x14ac:dyDescent="0.25">
      <c r="F86" s="7">
        <v>490248</v>
      </c>
      <c r="G86" s="107">
        <f>+IFERROR(VLOOKUP(F86,'[4]Tracciato di rilevazione_2022'!$B$3:$AU$44,46,0),0)</f>
        <v>5</v>
      </c>
      <c r="H86" s="6">
        <f>+VLOOKUP(F86,LAB_NA1_2022!$A$6:$U$50,21,0)</f>
        <v>152294</v>
      </c>
      <c r="I86" s="5">
        <v>31</v>
      </c>
      <c r="O86" s="7">
        <v>480212</v>
      </c>
      <c r="P86" s="108">
        <f>+IFERROR(VLOOKUP(O86,'[4]Tracciato di rilevazione_2023'!$B$3:$AU$44,46,0),0)</f>
        <v>7</v>
      </c>
      <c r="Q86" s="6">
        <f>+VLOOKUP(O86,LAB_NA1_2023!$A$6:$U$50,21,0)</f>
        <v>1211.3621999999998</v>
      </c>
      <c r="R86" s="99">
        <v>31</v>
      </c>
    </row>
    <row r="87" spans="6:18" x14ac:dyDescent="0.25">
      <c r="F87" s="7">
        <v>510408</v>
      </c>
      <c r="G87" s="107">
        <f>+IFERROR(VLOOKUP(F87,'[4]Tracciato di rilevazione_2022'!$B$3:$AU$44,46,0),0)</f>
        <v>5</v>
      </c>
      <c r="H87" s="6">
        <f>+VLOOKUP(F87,LAB_NA1_2022!$A$6:$U$50,21,0)</f>
        <v>70188.240000000005</v>
      </c>
      <c r="I87" s="5">
        <v>32</v>
      </c>
      <c r="O87" s="7">
        <v>510408</v>
      </c>
      <c r="P87" s="108">
        <f>+IFERROR(VLOOKUP(O87,'[4]Tracciato di rilevazione_2023'!$B$3:$AU$44,46,0),0)</f>
        <v>6</v>
      </c>
      <c r="Q87" s="6">
        <f>+VLOOKUP(O87,LAB_NA1_2023!$A$6:$U$50,21,0)</f>
        <v>38077.120199999998</v>
      </c>
      <c r="R87" s="99">
        <v>33</v>
      </c>
    </row>
    <row r="88" spans="6:18" x14ac:dyDescent="0.25">
      <c r="F88" s="7" t="s">
        <v>138</v>
      </c>
      <c r="G88" s="107">
        <f>+IFERROR(VLOOKUP(F88,'[4]Tracciato di rilevazione_2022'!$B$3:$AU$44,46,0),0)</f>
        <v>4</v>
      </c>
      <c r="H88" s="6">
        <f>+VLOOKUP(F88,LAB_NA1_2022!$A$6:$U$50,21,0)</f>
        <v>281863.67999999999</v>
      </c>
      <c r="I88" s="5">
        <v>34</v>
      </c>
      <c r="O88" s="7">
        <v>510273</v>
      </c>
      <c r="P88" s="108">
        <f>+IFERROR(VLOOKUP(O88,'[4]Tracciato di rilevazione_2023'!$B$3:$AU$44,46,0),0)</f>
        <v>5</v>
      </c>
      <c r="Q88" s="6">
        <f>+VLOOKUP(O88,LAB_NA1_2023!$A$6:$U$50,21,0)</f>
        <v>64121.565600000002</v>
      </c>
      <c r="R88" s="99">
        <v>32</v>
      </c>
    </row>
    <row r="89" spans="6:18" x14ac:dyDescent="0.25">
      <c r="F89" s="7">
        <v>440021</v>
      </c>
      <c r="G89" s="107">
        <f>+IFERROR(VLOOKUP(F89,'[4]Tracciato di rilevazione_2022'!$B$3:$AU$44,46,0),0)</f>
        <v>3</v>
      </c>
      <c r="H89" s="6">
        <f>+VLOOKUP(F89,LAB_NA1_2022!$A$6:$U$50,21,0)</f>
        <v>30153.24</v>
      </c>
      <c r="I89" s="5">
        <v>35</v>
      </c>
      <c r="O89" s="7">
        <v>490248</v>
      </c>
      <c r="P89" s="108">
        <f>+IFERROR(VLOOKUP(O89,'[4]Tracciato di rilevazione_2023'!$B$3:$AU$44,46,0),0)</f>
        <v>5</v>
      </c>
      <c r="Q89" s="6">
        <f>+VLOOKUP(O89,LAB_NA1_2023!$A$6:$U$50,21,0)</f>
        <v>141633.41999999998</v>
      </c>
      <c r="R89" s="99">
        <v>34</v>
      </c>
    </row>
    <row r="90" spans="6:18" x14ac:dyDescent="0.25">
      <c r="F90" s="7" t="s">
        <v>94</v>
      </c>
      <c r="G90" s="107">
        <f>+IFERROR(VLOOKUP(F90,'[4]Tracciato di rilevazione_2022'!$B$3:$AU$44,46,0),0)</f>
        <v>3</v>
      </c>
      <c r="H90" s="6">
        <f>+VLOOKUP(F90,LAB_NA1_2022!$A$6:$U$50,21,0)</f>
        <v>162890.38920000001</v>
      </c>
      <c r="I90" s="5">
        <v>36</v>
      </c>
      <c r="O90" s="7">
        <v>440021</v>
      </c>
      <c r="P90" s="108">
        <f>+IFERROR(VLOOKUP(O90,'[4]Tracciato di rilevazione_2023'!$B$3:$AU$44,46,0),0)</f>
        <v>4</v>
      </c>
      <c r="Q90" s="6">
        <f>+VLOOKUP(O90,LAB_NA1_2023!$A$6:$U$50,21,0)</f>
        <v>28042.513200000001</v>
      </c>
      <c r="R90" s="99">
        <v>35</v>
      </c>
    </row>
    <row r="91" spans="6:18" x14ac:dyDescent="0.25">
      <c r="F91" s="7">
        <v>440076</v>
      </c>
      <c r="G91" s="107">
        <f>+IFERROR(VLOOKUP(F91,'[4]Tracciato di rilevazione_2022'!$B$3:$AU$44,46,0),0)</f>
        <v>2</v>
      </c>
      <c r="H91" s="6">
        <f>+VLOOKUP(F91,LAB_NA1_2022!$A$6:$U$50,21,0)</f>
        <v>18859.8</v>
      </c>
      <c r="I91" s="5">
        <v>37</v>
      </c>
      <c r="O91" s="7">
        <v>450046</v>
      </c>
      <c r="P91" s="108">
        <f>+IFERROR(VLOOKUP(O91,'[4]Tracciato di rilevazione_2023'!$B$3:$AU$44,46,0),0)</f>
        <v>-1</v>
      </c>
      <c r="Q91" s="6">
        <f>+VLOOKUP(O91,LAB_NA1_2023!$A$6:$U$50,21,0)</f>
        <v>14309.630999999999</v>
      </c>
      <c r="R91" s="99">
        <v>36</v>
      </c>
    </row>
    <row r="92" spans="6:18" x14ac:dyDescent="0.25">
      <c r="F92" s="7">
        <v>450046</v>
      </c>
      <c r="G92" s="107">
        <f>+IFERROR(VLOOKUP(F92,'[4]Tracciato di rilevazione_2022'!$B$3:$AU$44,46,0),0)</f>
        <v>1</v>
      </c>
      <c r="H92" s="6">
        <f>+VLOOKUP(F92,LAB_NA1_2022!$A$6:$U$50,21,0)</f>
        <v>15386.7</v>
      </c>
      <c r="I92" s="5">
        <v>38</v>
      </c>
      <c r="O92" s="7">
        <v>510295</v>
      </c>
      <c r="P92" s="108">
        <f>+IFERROR(VLOOKUP(O92,'[4]Tracciato di rilevazione_2023'!$B$3:$AU$44,46,0),0)</f>
        <v>-4</v>
      </c>
      <c r="Q92" s="6">
        <f>+VLOOKUP(O92,LAB_NA1_2023!$A$6:$U$50,21,0)</f>
        <v>5133.8231999999998</v>
      </c>
      <c r="R92" s="99">
        <v>37</v>
      </c>
    </row>
    <row r="93" spans="6:18" x14ac:dyDescent="0.25">
      <c r="F93" s="7">
        <v>510295</v>
      </c>
      <c r="G93" s="107">
        <f>+IFERROR(VLOOKUP(F93,'[4]Tracciato di rilevazione_2022'!$B$3:$AU$44,46,0),0)</f>
        <v>0</v>
      </c>
      <c r="H93" s="6">
        <f>+VLOOKUP(F93,LAB_NA1_2022!$A$6:$U$50,21,0)</f>
        <v>5520.24</v>
      </c>
      <c r="I93" s="5">
        <v>39</v>
      </c>
      <c r="O93" s="7" t="s">
        <v>143</v>
      </c>
      <c r="P93" s="108">
        <f>+IFERROR(VLOOKUP(O93,'[4]Tracciato di rilevazione_2023'!$B$3:$AU$44,46,0),0)</f>
        <v>0</v>
      </c>
      <c r="Q93" s="6">
        <f>+VLOOKUP(O93,LAB_NA1_2023!$A$6:$U$50,21,0)</f>
        <v>893396.37381498632</v>
      </c>
      <c r="R93" s="99" t="s">
        <v>74</v>
      </c>
    </row>
    <row r="94" spans="6:18" x14ac:dyDescent="0.25">
      <c r="F94" s="7">
        <v>470125</v>
      </c>
      <c r="G94" s="107">
        <f>+IFERROR(VLOOKUP(F94,'[4]Tracciato di rilevazione_2022'!$B$3:$AU$44,46,0),0)</f>
        <v>-3</v>
      </c>
      <c r="H94" s="6">
        <f>+VLOOKUP(F94,LAB_NA1_2022!$A$6:$U$50,21,0)</f>
        <v>4128.01</v>
      </c>
      <c r="I94" s="5">
        <v>42</v>
      </c>
      <c r="O94" s="7" t="s">
        <v>145</v>
      </c>
      <c r="P94" s="108">
        <f>+IFERROR(VLOOKUP(O94,'[4]Tracciato di rilevazione_2023'!$B$3:$AU$44,46,0),0)</f>
        <v>0</v>
      </c>
      <c r="Q94" s="6">
        <f>+VLOOKUP(O94,LAB_NA1_2023!$A$6:$U$50,21,0)</f>
        <v>368077.13499999995</v>
      </c>
      <c r="R94" s="99" t="s">
        <v>74</v>
      </c>
    </row>
    <row r="95" spans="6:18" x14ac:dyDescent="0.25">
      <c r="F95" s="7" t="s">
        <v>132</v>
      </c>
      <c r="G95" s="107">
        <f>+IFERROR(VLOOKUP(F95,'[4]Tracciato di rilevazione_2022'!$B$3:$AU$44,46,0),0)</f>
        <v>0</v>
      </c>
      <c r="H95" s="6">
        <f>+VLOOKUP(F95,LAB_NA1_2022!$A$6:$U$50,21,0)</f>
        <v>0</v>
      </c>
      <c r="I95" s="5" t="s">
        <v>74</v>
      </c>
      <c r="O95" s="7">
        <v>470125</v>
      </c>
      <c r="P95" s="108">
        <f>+IFERROR(VLOOKUP(O95,'[4]Tracciato di rilevazione_2023'!$B$3:$AU$44,46,0),0)</f>
        <v>-2</v>
      </c>
      <c r="Q95" s="6">
        <f>+VLOOKUP(O95,LAB_NA1_2023!$A$6:$U$50,21,0)</f>
        <v>6633.6776502945813</v>
      </c>
      <c r="R95" s="99" t="s">
        <v>74</v>
      </c>
    </row>
    <row r="96" spans="6:18" x14ac:dyDescent="0.25">
      <c r="F96" s="7" t="s">
        <v>143</v>
      </c>
      <c r="G96" s="107">
        <f>+IFERROR(VLOOKUP(F96,'[4]Tracciato di rilevazione_2022'!$B$3:$AU$44,46,0),0)</f>
        <v>0</v>
      </c>
      <c r="H96" s="6">
        <f>+VLOOKUP(F96,LAB_NA1_2022!$A$6:$U$50,21,0)</f>
        <v>0</v>
      </c>
      <c r="I96" s="5" t="s">
        <v>74</v>
      </c>
      <c r="O96" s="7">
        <v>490209</v>
      </c>
      <c r="P96" s="108">
        <f>+IFERROR(VLOOKUP(O96,'[4]Tracciato di rilevazione_2023'!$B$3:$AU$44,46,0),0)</f>
        <v>0</v>
      </c>
      <c r="Q96" s="6">
        <f>+VLOOKUP(O96,LAB_NA1_2023!$A$6:$U$50,21,0)</f>
        <v>0</v>
      </c>
      <c r="R96" s="99" t="s">
        <v>74</v>
      </c>
    </row>
    <row r="97" spans="2:31" x14ac:dyDescent="0.25">
      <c r="F97" s="7" t="s">
        <v>145</v>
      </c>
      <c r="G97" s="107">
        <f>+IFERROR(VLOOKUP(F97,'[4]Tracciato di rilevazione_2022'!$B$3:$AU$44,46,0),0)</f>
        <v>0</v>
      </c>
      <c r="H97" s="6">
        <f>+VLOOKUP(F97,LAB_NA1_2022!$A$6:$U$50,21,0)</f>
        <v>0</v>
      </c>
      <c r="I97" s="5" t="s">
        <v>74</v>
      </c>
      <c r="O97" s="7" t="s">
        <v>132</v>
      </c>
      <c r="P97" s="108">
        <f>+IFERROR(VLOOKUP(O97,'[4]Tracciato di rilevazione_2023'!$B$3:$AU$44,46,0),0)</f>
        <v>0</v>
      </c>
      <c r="Q97" s="6">
        <f>+VLOOKUP(O97,LAB_NA1_2023!$A$6:$U$50,21,0)</f>
        <v>0</v>
      </c>
      <c r="R97" s="99" t="s">
        <v>74</v>
      </c>
    </row>
    <row r="98" spans="2:31" x14ac:dyDescent="0.25">
      <c r="D98" s="103"/>
      <c r="F98" s="7">
        <v>490209</v>
      </c>
      <c r="G98" s="107">
        <f>+IFERROR(VLOOKUP(F98,'[4]Tracciato di rilevazione_2022'!$B$3:$AU$44,46,0),0)</f>
        <v>-2</v>
      </c>
      <c r="H98" s="6">
        <f>+VLOOKUP(F98,LAB_NA1_2022!$A$6:$U$50,21,0)</f>
        <v>0</v>
      </c>
      <c r="I98" s="5" t="s">
        <v>74</v>
      </c>
      <c r="O98" s="7" t="s">
        <v>138</v>
      </c>
      <c r="P98" s="108">
        <f>+IFERROR(VLOOKUP(O98,'[4]Tracciato di rilevazione_2023'!$B$3:$AU$44,46,0),0)</f>
        <v>0</v>
      </c>
      <c r="Q98" s="6">
        <f>+VLOOKUP(O98,LAB_NA1_2023!$A$6:$U$50,21,0)</f>
        <v>0</v>
      </c>
      <c r="R98" s="99" t="s">
        <v>74</v>
      </c>
    </row>
    <row r="99" spans="2:31" x14ac:dyDescent="0.25">
      <c r="B99" s="2" t="s">
        <v>79</v>
      </c>
      <c r="D99" s="109"/>
      <c r="F99" s="7">
        <v>520329</v>
      </c>
      <c r="G99" s="107">
        <f>+IFERROR(VLOOKUP(F99,'[4]Tracciato di rilevazione_2022'!$B$3:$AU$44,46,0),0)</f>
        <v>-2</v>
      </c>
      <c r="H99" s="6">
        <f>+VLOOKUP(F99,LAB_NA1_2022!$A$6:$U$50,21,0)</f>
        <v>0</v>
      </c>
      <c r="I99" s="5" t="s">
        <v>74</v>
      </c>
      <c r="O99" s="7">
        <v>520328</v>
      </c>
      <c r="P99" s="108">
        <f>+IFERROR(VLOOKUP(O99,'[4]Tracciato di rilevazione_2023'!$B$3:$AU$44,46,0),0)</f>
        <v>-1</v>
      </c>
      <c r="Q99" s="6">
        <f>+VLOOKUP(O99,LAB_NA1_2023!$A$6:$U$50,21,0)</f>
        <v>0</v>
      </c>
      <c r="R99" s="99" t="s">
        <v>74</v>
      </c>
      <c r="AE99" s="109"/>
    </row>
    <row r="100" spans="2:31" x14ac:dyDescent="0.25">
      <c r="B100" s="2" t="s">
        <v>80</v>
      </c>
      <c r="D100" s="109"/>
      <c r="F100" s="7">
        <v>520328</v>
      </c>
      <c r="G100" s="107">
        <f>+IFERROR(VLOOKUP(F100,'[4]Tracciato di rilevazione_2022'!$B$3:$AU$44,46,0),0)</f>
        <v>4</v>
      </c>
      <c r="H100" s="6">
        <f>+VLOOKUP(F100,LAB_NA1_2022!$A$6:$U$50,21,0)</f>
        <v>0</v>
      </c>
      <c r="I100" s="5" t="s">
        <v>74</v>
      </c>
      <c r="O100" s="7">
        <v>520329</v>
      </c>
      <c r="P100" s="108">
        <f>+IFERROR(VLOOKUP(O100,'[4]Tracciato di rilevazione_2023'!$B$3:$AU$44,46,0),0)</f>
        <v>-1</v>
      </c>
      <c r="Q100" s="6">
        <f>+VLOOKUP(O100,LAB_NA1_2023!$A$6:$U$50,21,0)</f>
        <v>0</v>
      </c>
      <c r="R100" s="99" t="s">
        <v>74</v>
      </c>
      <c r="AE100" s="109"/>
    </row>
    <row r="101" spans="2:31" x14ac:dyDescent="0.25">
      <c r="B101" s="2" t="s">
        <v>81</v>
      </c>
      <c r="D101" s="109"/>
      <c r="AE101" s="109"/>
    </row>
    <row r="102" spans="2:31" x14ac:dyDescent="0.25">
      <c r="D102" s="103"/>
      <c r="AE102" s="103"/>
    </row>
    <row r="103" spans="2:31" x14ac:dyDescent="0.25">
      <c r="D103" s="110"/>
      <c r="AE103" s="110"/>
    </row>
    <row r="104" spans="2:31" x14ac:dyDescent="0.25">
      <c r="D104" s="103"/>
      <c r="AE104" s="103"/>
    </row>
    <row r="105" spans="2:31" x14ac:dyDescent="0.25">
      <c r="AE105" s="103"/>
    </row>
  </sheetData>
  <sheetProtection algorithmName="SHA-512" hashValue="7Xix5Iuq7w4E7RuCoKMlMyjruuAxyUjNtE+e6Oc5GWLWGKlKMVunSFE0R+e356m8D3fb4nNWAsO/b+TxVyRIjQ==" saltValue="ADc0+JIP4SCemPwfgKpTVg==" spinCount="100000" sheet="1" objects="1" scenarios="1"/>
  <sortState ref="O56:R100">
    <sortCondition descending="1" ref="P56:P100"/>
  </sortState>
  <mergeCells count="23">
    <mergeCell ref="O54:R54"/>
    <mergeCell ref="Q4:Q5"/>
    <mergeCell ref="R4:R5"/>
    <mergeCell ref="AB3:AB5"/>
    <mergeCell ref="AC3:AC5"/>
    <mergeCell ref="O4:O5"/>
    <mergeCell ref="S4:U4"/>
    <mergeCell ref="D3:D5"/>
    <mergeCell ref="M3:M5"/>
    <mergeCell ref="P4:P5"/>
    <mergeCell ref="G4:G5"/>
    <mergeCell ref="AE3:AE5"/>
    <mergeCell ref="F4:F5"/>
    <mergeCell ref="H4:H5"/>
    <mergeCell ref="I4:I5"/>
    <mergeCell ref="J4:L4"/>
    <mergeCell ref="S3:U3"/>
    <mergeCell ref="O3:R3"/>
    <mergeCell ref="F3:I3"/>
    <mergeCell ref="J3:L3"/>
    <mergeCell ref="V3:V5"/>
    <mergeCell ref="Y3:Z4"/>
    <mergeCell ref="X3:X5"/>
  </mergeCells>
  <printOptions horizontalCentered="1"/>
  <pageMargins left="0.9055118110236221" right="0.9055118110236221" top="1.1417322834645669" bottom="0.74803149606299213" header="0.62992125984251968" footer="0.51181102362204722"/>
  <pageSetup paperSize="9" scale="67" fitToWidth="2" orientation="landscape" r:id="rId1"/>
  <headerFooter>
    <oddHeader xml:space="preserve">&amp;C&amp;"-,Grassetto"&amp;18INDICAZIONI OPERATIVE: Allegato LAB_03
LABORATORIO di Analisi: punteggio negli INDICATORI di PERFORMANCE e TOTALE variazioni da applicare sul TETTO 2024&amp;R: </oddHeader>
    <oddFooter>&amp;C&amp;14pag. n. &amp;P di &amp;N</oddFooter>
  </headerFooter>
  <colBreaks count="1" manualBreakCount="1">
    <brk id="18" min="1" max="4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LAB_NA1_2022</vt:lpstr>
      <vt:lpstr>Consuntivo 2022</vt:lpstr>
      <vt:lpstr>LAB_NA1_2023</vt:lpstr>
      <vt:lpstr>Consuntivo 2023</vt:lpstr>
      <vt:lpstr>LAB_NA1_RIEP_x_2024</vt:lpstr>
      <vt:lpstr>LAB_NA1_2022!Area_stampa</vt:lpstr>
      <vt:lpstr>LAB_NA1_2023!Area_stampa</vt:lpstr>
      <vt:lpstr>LAB_NA1_RIEP_x_2024!Area_stampa</vt:lpstr>
      <vt:lpstr>LAB_NA1_RIEP_x_2024!Titoli_stampa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Marurizio Cartalemi</cp:lastModifiedBy>
  <cp:lastPrinted>2024-12-08T12:07:38Z</cp:lastPrinted>
  <dcterms:created xsi:type="dcterms:W3CDTF">2024-10-14T14:17:55Z</dcterms:created>
  <dcterms:modified xsi:type="dcterms:W3CDTF">2025-02-12T10:53:17Z</dcterms:modified>
</cp:coreProperties>
</file>